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960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ilha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45621"/>
</workbook>
</file>

<file path=xl/calcChain.xml><?xml version="1.0" encoding="utf-8"?>
<calcChain xmlns="http://schemas.openxmlformats.org/spreadsheetml/2006/main">
  <c r="K47" i="3" l="1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B48" i="3"/>
  <c r="B49" i="3"/>
  <c r="B50" i="3"/>
  <c r="B51" i="3"/>
  <c r="B52" i="3"/>
  <c r="B53" i="3"/>
  <c r="K22" i="3" l="1"/>
  <c r="K23" i="3"/>
  <c r="K24" i="3"/>
  <c r="K25" i="3"/>
  <c r="K26" i="3"/>
  <c r="K27" i="3"/>
  <c r="K28" i="3"/>
  <c r="K29" i="3"/>
  <c r="K30" i="3"/>
  <c r="K31" i="3"/>
  <c r="K17" i="3"/>
  <c r="K18" i="3"/>
  <c r="K19" i="3"/>
  <c r="K20" i="3"/>
  <c r="K21" i="3"/>
  <c r="K14" i="3"/>
  <c r="K15" i="3"/>
  <c r="K16" i="3"/>
  <c r="O34" i="3" l="1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A14" i="6" l="1"/>
  <c r="B14" i="6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B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H53" i="6" s="1"/>
  <c r="F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H57" i="6" s="1"/>
  <c r="F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B31" i="6" l="1"/>
  <c r="B35" i="6"/>
  <c r="B40" i="6"/>
  <c r="B42" i="6"/>
  <c r="B46" i="6"/>
  <c r="B50" i="6"/>
  <c r="B60" i="6"/>
  <c r="B68" i="6"/>
  <c r="K56" i="3"/>
  <c r="K57" i="3"/>
  <c r="K58" i="3"/>
  <c r="K59" i="3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13" i="3"/>
  <c r="K12" i="3" l="1"/>
  <c r="B12" i="3" s="1"/>
  <c r="B13" i="3" l="1"/>
  <c r="E12" i="6"/>
  <c r="H12" i="6" s="1"/>
  <c r="B14" i="3" l="1"/>
  <c r="B15" i="3" s="1"/>
  <c r="B16" i="3" s="1"/>
  <c r="B17" i="3" s="1"/>
  <c r="C5" i="6"/>
  <c r="C3" i="6"/>
  <c r="H2" i="6"/>
  <c r="F2" i="6"/>
  <c r="C2" i="6"/>
  <c r="K4" i="3"/>
  <c r="K2" i="3"/>
  <c r="C3" i="3"/>
  <c r="C4" i="3"/>
  <c r="C5" i="3"/>
  <c r="I2" i="3"/>
  <c r="C2" i="3"/>
  <c r="B15" i="6" l="1"/>
  <c r="O14" i="3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C60" i="2"/>
  <c r="C61" i="2"/>
  <c r="C62" i="2"/>
  <c r="C51" i="2"/>
  <c r="C52" i="2"/>
  <c r="C53" i="2"/>
  <c r="C54" i="2"/>
  <c r="C55" i="2"/>
  <c r="C56" i="2"/>
  <c r="C57" i="2"/>
  <c r="C58" i="2"/>
  <c r="C59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B20" i="3" l="1"/>
  <c r="B21" i="3" s="1"/>
  <c r="B21" i="6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2" i="6" l="1"/>
  <c r="B23" i="6"/>
  <c r="B22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3" i="6" l="1"/>
  <c r="B34" i="6"/>
  <c r="B13" i="6"/>
  <c r="B51" i="6" l="1"/>
  <c r="B36" i="6" l="1"/>
  <c r="B52" i="6"/>
  <c r="B37" i="6"/>
  <c r="B38" i="6" l="1"/>
  <c r="B53" i="6" l="1"/>
  <c r="B39" i="6"/>
  <c r="B54" i="6" l="1"/>
  <c r="B56" i="6"/>
  <c r="B41" i="6"/>
  <c r="B55" i="6" l="1"/>
  <c r="B57" i="6"/>
  <c r="B43" i="6"/>
  <c r="B58" i="6" l="1"/>
  <c r="B44" i="6"/>
  <c r="B59" i="6" l="1"/>
  <c r="B45" i="6"/>
  <c r="B47" i="6" l="1"/>
  <c r="B48" i="6" l="1"/>
  <c r="B49" i="6" l="1"/>
  <c r="B70" i="6" l="1"/>
  <c r="B71" i="6" l="1"/>
  <c r="B72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<sst xmlns="http://schemas.openxmlformats.org/spreadsheetml/2006/main" count="15256" uniqueCount="4081">
  <si>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</si>
  <si>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</si>
  <si>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</si>
  <si>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</si>
  <si>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</si>
  <si>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</si>
  <si>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</si>
  <si>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</si>
  <si>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</si>
  <si>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</si>
  <si>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</si>
  <si>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</si>
  <si>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</si>
  <si>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</si>
  <si>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</si>
  <si>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</si>
  <si>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</si>
  <si>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</si>
  <si>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</si>
  <si>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</si>
  <si>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</si>
  <si>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</si>
  <si>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</si>
  <si>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</si>
  <si>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</si>
  <si>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</si>
  <si>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</si>
  <si>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</si>
  <si>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</si>
  <si>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</si>
  <si>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</si>
  <si>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</si>
  <si>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</si>
  <si>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</si>
  <si>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</si>
  <si>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</si>
  <si>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</si>
  <si>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</si>
  <si>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</si>
  <si>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</si>
  <si>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</si>
  <si>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</si>
  <si>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</si>
  <si>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</si>
  <si>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</si>
  <si>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</si>
  <si>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</si>
  <si>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</si>
  <si>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</si>
  <si>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</si>
  <si>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</si>
  <si>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</si>
  <si>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</si>
  <si>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</si>
  <si>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</si>
  <si>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</si>
  <si>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</si>
  <si>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</si>
  <si>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</si>
  <si>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</si>
  <si>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</si>
  <si>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</si>
  <si>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</si>
  <si>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</si>
  <si>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</si>
  <si>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</si>
  <si>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</si>
  <si>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</si>
  <si>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</si>
  <si>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</si>
  <si>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</si>
  <si>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</si>
  <si>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</si>
  <si>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</si>
  <si>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</si>
  <si>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</si>
  <si>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</si>
  <si>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</si>
  <si>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</si>
  <si>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</si>
  <si>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</si>
  <si>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</si>
  <si>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</si>
  <si>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</si>
  <si>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</si>
  <si>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</si>
  <si>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</si>
  <si>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</si>
  <si>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</si>
  <si>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</si>
  <si>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</si>
  <si>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</si>
  <si>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</si>
  <si>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</si>
  <si>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</si>
  <si>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</si>
  <si>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</si>
  <si>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</si>
  <si>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</si>
  <si>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</si>
  <si>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</si>
  <si>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</si>
  <si>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</si>
  <si>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</si>
  <si>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</si>
  <si>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</si>
  <si>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</si>
  <si>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</si>
  <si>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</si>
  <si>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</si>
  <si>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</si>
  <si>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</si>
  <si>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</si>
  <si>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</si>
  <si>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</si>
  <si>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</si>
  <si>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</si>
  <si>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</si>
  <si>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</si>
  <si>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</si>
  <si>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</si>
  <si>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</si>
  <si>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</si>
  <si>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</si>
  <si>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</si>
  <si>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</si>
  <si>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</si>
  <si>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</si>
  <si>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</si>
  <si>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</si>
  <si>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</si>
  <si>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</si>
  <si>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</si>
  <si>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</si>
  <si>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</si>
  <si>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</si>
  <si>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</si>
  <si>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</si>
  <si>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</si>
  <si>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</si>
  <si>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</si>
  <si>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</si>
  <si>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</si>
  <si>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</si>
  <si>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</si>
  <si>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</si>
  <si>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</si>
  <si>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</si>
  <si>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</si>
  <si>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</si>
  <si>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</si>
  <si>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</si>
  <si>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</si>
  <si>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</si>
  <si>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</si>
  <si>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</si>
  <si>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</si>
  <si>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</si>
  <si>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</si>
  <si>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</si>
  <si>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</si>
  <si>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</si>
  <si>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</si>
  <si>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</si>
  <si>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</si>
  <si>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</si>
  <si>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</si>
  <si>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</si>
  <si>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</si>
  <si>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</si>
  <si>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</si>
  <si>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</si>
  <si>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</si>
  <si>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</si>
  <si>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</si>
  <si>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</si>
  <si>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</si>
  <si>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</si>
  <si>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</si>
  <si>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</si>
  <si>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</si>
  <si>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</si>
  <si>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</si>
  <si>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</si>
  <si>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</si>
  <si>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</si>
  <si>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</si>
  <si>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</si>
  <si>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</si>
  <si>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</si>
  <si>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</si>
  <si>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</si>
  <si>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</si>
  <si>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</si>
  <si>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</si>
  <si>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</si>
  <si>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</si>
  <si>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</si>
  <si>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</si>
  <si>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</si>
  <si>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</si>
  <si>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</si>
  <si>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</si>
  <si>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</si>
  <si>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</si>
  <si>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</si>
  <si>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</si>
  <si>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</si>
  <si>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</si>
  <si>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</si>
  <si>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</si>
  <si>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</si>
  <si>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</si>
  <si>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</si>
  <si>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</si>
  <si>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</si>
  <si>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</si>
  <si>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</si>
  <si>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</si>
  <si>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</si>
  <si>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</si>
  <si>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</si>
  <si>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</si>
  <si>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</si>
  <si>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</si>
  <si>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</si>
  <si>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</si>
  <si>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</si>
  <si>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</si>
  <si>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</si>
  <si>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</si>
  <si>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</si>
  <si>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</si>
  <si>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</si>
  <si>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</si>
  <si>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</si>
  <si>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</si>
  <si>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</si>
  <si>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</si>
  <si>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</si>
  <si>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</si>
  <si>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</si>
  <si>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</si>
  <si>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</si>
  <si>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</si>
  <si>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</si>
  <si>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</si>
  <si>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</si>
  <si>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</si>
  <si>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</si>
  <si>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</si>
  <si>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</si>
  <si>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</si>
  <si>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</si>
  <si>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</si>
  <si>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</si>
  <si>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</si>
  <si>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</si>
  <si>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</si>
  <si>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</si>
  <si>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</si>
  <si>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</si>
  <si>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</si>
  <si>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</si>
  <si>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</si>
  <si>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</si>
  <si>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</si>
  <si>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</si>
  <si>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</si>
  <si>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</si>
  <si>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</si>
  <si>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</si>
  <si>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</si>
  <si>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</si>
  <si>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</si>
  <si>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</si>
  <si>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</si>
  <si>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</si>
  <si>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</si>
  <si>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</si>
  <si>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</si>
  <si>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</si>
  <si>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</si>
  <si>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</si>
  <si>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</si>
  <si>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</si>
  <si>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</si>
  <si>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</si>
  <si>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</si>
  <si>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</si>
  <si>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</si>
  <si>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</si>
  <si>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</si>
  <si>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</si>
  <si>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</si>
  <si>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</si>
  <si>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</si>
  <si>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</si>
  <si>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</si>
  <si>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</si>
  <si>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</si>
  <si>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</si>
  <si>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</si>
  <si>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</si>
  <si>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</si>
  <si>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</si>
  <si>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</si>
  <si>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</si>
  <si>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</si>
  <si>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</si>
  <si>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</si>
  <si>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</si>
  <si>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</si>
  <si>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</si>
  <si>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</si>
  <si>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</si>
  <si>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</si>
  <si>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</si>
  <si>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</si>
  <si>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</si>
  <si>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</si>
  <si>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</si>
  <si>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</si>
  <si>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</si>
  <si>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</si>
  <si>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</si>
  <si>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</si>
  <si>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</si>
  <si>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</si>
  <si>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</si>
  <si>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</si>
  <si>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</si>
  <si>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</si>
  <si>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</si>
  <si>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</si>
  <si>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</si>
  <si>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</si>
  <si>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</si>
  <si>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</si>
  <si>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</si>
  <si>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</si>
  <si>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</si>
  <si>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</si>
  <si>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</si>
  <si>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</si>
  <si>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</si>
  <si>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</si>
  <si>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</si>
  <si>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</si>
  <si>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</si>
  <si>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</si>
  <si>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</si>
  <si>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</si>
  <si>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</si>
  <si>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</si>
  <si>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</si>
  <si>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</si>
  <si>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</si>
  <si>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</si>
  <si>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</si>
  <si>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</si>
  <si>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</si>
  <si>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</si>
  <si>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</si>
  <si>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</si>
  <si>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</si>
  <si>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</si>
  <si>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</si>
  <si>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</si>
  <si>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</si>
  <si>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</si>
  <si>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</si>
  <si>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</si>
  <si>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</si>
  <si>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</si>
  <si>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</si>
  <si>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</si>
  <si>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</si>
  <si>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</si>
  <si>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</si>
  <si>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</si>
  <si>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</si>
  <si>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</si>
  <si>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</si>
  <si>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</si>
  <si>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</si>
  <si>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</si>
  <si>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</si>
  <si>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</si>
  <si>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</si>
  <si>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</si>
  <si>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</si>
  <si>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</si>
  <si>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</si>
  <si>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</si>
  <si>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</si>
  <si>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</si>
  <si>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</si>
  <si>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</si>
  <si>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</si>
  <si>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</si>
  <si>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</si>
  <si>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</si>
  <si>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</si>
  <si>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</si>
  <si>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</si>
  <si>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</si>
  <si>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</si>
  <si>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</si>
  <si>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</si>
  <si>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</si>
  <si>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</si>
  <si>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</si>
  <si>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</si>
  <si>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</si>
  <si>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</si>
  <si>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</si>
  <si>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</si>
  <si>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</si>
  <si>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</si>
  <si>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</si>
  <si>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</si>
  <si>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</si>
  <si>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</si>
  <si>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</si>
  <si>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</si>
  <si>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</si>
  <si>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</si>
  <si>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</si>
  <si>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</si>
  <si>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</si>
  <si>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</si>
  <si>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</si>
  <si>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</si>
  <si>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</si>
  <si>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</si>
  <si>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</si>
  <si>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</si>
  <si>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</si>
  <si>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</si>
  <si>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</si>
  <si>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</si>
  <si>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</si>
  <si>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</si>
  <si>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</si>
  <si>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</si>
  <si>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</si>
  <si>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</si>
  <si>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</si>
  <si>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</si>
  <si>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</si>
  <si>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</si>
  <si>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</si>
  <si>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</si>
  <si>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</si>
  <si>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</si>
  <si>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</si>
  <si>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</si>
  <si>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</si>
  <si>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</si>
  <si>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</si>
  <si>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</si>
  <si>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</si>
  <si>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</si>
  <si>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</si>
  <si>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</si>
  <si>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</si>
  <si>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</si>
  <si>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</si>
  <si>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</si>
  <si>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</si>
  <si>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</si>
  <si>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</si>
  <si>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</si>
  <si>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</si>
  <si>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</si>
  <si>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</si>
  <si>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</si>
  <si>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</si>
  <si>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</si>
  <si>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</si>
  <si>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</si>
  <si>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</si>
  <si>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</si>
  <si>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</si>
  <si>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</si>
  <si>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</si>
  <si>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</si>
  <si>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</si>
  <si>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</si>
  <si>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</si>
  <si>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</si>
  <si>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</si>
  <si>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</si>
  <si>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</si>
  <si>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</si>
  <si>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</si>
  <si>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</si>
  <si>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</si>
  <si>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</si>
  <si>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</si>
  <si>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</si>
  <si>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</si>
  <si>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</si>
  <si>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</si>
  <si>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</si>
  <si>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</si>
  <si>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</si>
  <si>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</si>
  <si>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</si>
  <si>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</si>
  <si>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</si>
  <si>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</si>
  <si>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</si>
  <si>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</si>
  <si>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</si>
  <si>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</si>
  <si>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</si>
  <si>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</si>
  <si>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</si>
  <si>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</si>
  <si>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</si>
  <si>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</si>
  <si>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</si>
  <si>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</si>
  <si>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</si>
  <si>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</si>
  <si>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</si>
  <si>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</si>
  <si>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</si>
  <si>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</si>
  <si>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</si>
  <si>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</si>
  <si>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</si>
  <si>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</si>
  <si>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</si>
  <si>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</si>
  <si>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</si>
  <si>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</si>
  <si>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</si>
  <si>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</si>
  <si>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</si>
  <si>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</si>
  <si>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</si>
  <si>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</si>
  <si>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</si>
  <si>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</si>
  <si>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</si>
  <si>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</si>
  <si>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</si>
  <si>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</si>
  <si>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</si>
  <si>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</si>
  <si>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</si>
  <si>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</si>
  <si>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</si>
  <si>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</si>
  <si>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</si>
  <si>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</si>
  <si>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</si>
  <si>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</si>
  <si>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</si>
  <si>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</si>
  <si>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</si>
  <si>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</si>
  <si>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</si>
  <si>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</si>
  <si>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</si>
  <si>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</si>
  <si>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</si>
  <si>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</si>
  <si>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</si>
  <si>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</si>
  <si>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</si>
  <si>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</si>
  <si>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</si>
  <si>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</si>
  <si>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</si>
  <si>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</si>
  <si>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</si>
  <si>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</si>
  <si>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</si>
  <si>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</si>
  <si>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</si>
  <si>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</si>
  <si>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</si>
  <si>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</si>
  <si>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</si>
  <si>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</si>
  <si>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</si>
  <si>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</si>
  <si>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</si>
  <si>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</si>
  <si>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</si>
  <si>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</si>
  <si>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</si>
  <si>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</si>
  <si>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</si>
  <si>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</si>
  <si>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</si>
  <si>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</si>
  <si>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</si>
  <si>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</si>
  <si>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</si>
  <si>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</si>
  <si>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</si>
  <si>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</si>
  <si>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</si>
  <si>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</si>
  <si>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</si>
  <si>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</si>
  <si>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</si>
  <si>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</si>
  <si>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</si>
  <si>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</si>
  <si>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</si>
  <si>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</si>
  <si>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</si>
  <si>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</si>
  <si>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</si>
  <si>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</si>
  <si>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</si>
  <si>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</si>
  <si>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</si>
  <si>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</si>
  <si>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</si>
  <si>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</si>
  <si>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</si>
  <si>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</si>
  <si>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</si>
  <si>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</si>
  <si>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</si>
  <si>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</si>
  <si>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</si>
  <si>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</si>
  <si>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</si>
  <si>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</si>
  <si>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</si>
  <si>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</si>
  <si>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</si>
  <si>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</si>
  <si>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</si>
  <si>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</si>
  <si>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</si>
  <si>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</si>
  <si>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</si>
  <si>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</si>
  <si>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</si>
  <si>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</si>
  <si>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</si>
  <si>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</si>
  <si>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</si>
  <si>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</si>
  <si>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</si>
  <si>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</si>
  <si>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</si>
  <si>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</si>
  <si>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</si>
  <si>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</si>
  <si>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</si>
  <si>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</si>
  <si>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</si>
  <si>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</si>
  <si>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</si>
  <si>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</si>
  <si>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</si>
  <si>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</si>
  <si>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</si>
  <si>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</si>
  <si>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</si>
  <si>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</si>
  <si>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</si>
  <si>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</si>
  <si>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</si>
  <si>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</si>
  <si>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</si>
  <si>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</si>
  <si>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</si>
  <si>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</si>
  <si>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</si>
  <si>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</si>
  <si>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</si>
  <si>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</si>
  <si>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</si>
  <si>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</si>
  <si>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</si>
  <si>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</si>
  <si>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</si>
  <si>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</si>
  <si>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</si>
  <si>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</si>
  <si>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</si>
  <si>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</si>
  <si>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</si>
  <si>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</si>
  <si>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</si>
  <si>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</si>
  <si>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</si>
  <si>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</si>
  <si>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</si>
  <si>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</si>
  <si>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</si>
  <si>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</si>
  <si>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</si>
  <si>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</si>
  <si>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</si>
  <si>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</si>
  <si>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</si>
  <si>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</si>
  <si>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</si>
  <si>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</si>
  <si>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</si>
  <si>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</si>
  <si>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</si>
  <si>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</si>
  <si>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</si>
  <si>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</si>
  <si>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</si>
  <si>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</si>
  <si>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</si>
  <si>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</si>
  <si>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</si>
  <si>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</si>
  <si>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</si>
  <si>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</si>
  <si>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</si>
  <si>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</si>
  <si>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</si>
  <si>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</si>
  <si>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</si>
  <si>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</si>
  <si>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</si>
  <si>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</si>
  <si>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</si>
  <si>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</si>
  <si>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</si>
  <si>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</si>
  <si>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</si>
  <si>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</si>
  <si>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</si>
  <si>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</si>
  <si>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</si>
  <si>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</si>
  <si>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</si>
  <si>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</si>
  <si>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</si>
  <si>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</si>
  <si>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</si>
  <si>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</si>
  <si>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</si>
  <si>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</si>
  <si>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</si>
  <si>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</si>
  <si>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</si>
  <si>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</si>
  <si>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</si>
  <si>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</si>
  <si>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</si>
  <si>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</si>
  <si>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</si>
  <si>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</si>
  <si>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</si>
  <si>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</si>
  <si>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</si>
  <si>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</si>
  <si>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</si>
  <si>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</si>
  <si>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</si>
  <si>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</si>
  <si>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</si>
  <si>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</si>
  <si>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</si>
  <si>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</si>
  <si>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</si>
  <si>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</si>
  <si>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</si>
  <si>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</si>
  <si>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</si>
  <si>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</si>
  <si>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</si>
  <si>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</si>
  <si>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</si>
  <si>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</si>
  <si>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</si>
  <si>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</si>
  <si>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</si>
  <si>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</si>
  <si>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</si>
  <si>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</si>
  <si>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</si>
  <si>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</si>
  <si>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</si>
  <si>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</si>
  <si>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</si>
  <si>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</si>
  <si>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</si>
  <si>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</si>
  <si>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</si>
  <si>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</si>
  <si>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</si>
  <si>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</si>
  <si>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</si>
  <si>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</si>
  <si>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</si>
  <si>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</si>
  <si>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</si>
  <si>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</si>
  <si>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</si>
  <si>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</si>
  <si>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</si>
  <si>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</si>
  <si>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</si>
  <si>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</si>
  <si>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</si>
  <si>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</si>
  <si>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</si>
  <si>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</si>
  <si>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</si>
  <si>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</si>
  <si>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</si>
  <si>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</si>
  <si>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</si>
  <si>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</si>
  <si>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</si>
  <si>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</si>
  <si>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</si>
  <si>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</si>
  <si>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</si>
  <si>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</si>
  <si>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</si>
  <si>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</si>
  <si>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</si>
  <si>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</si>
  <si>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</si>
  <si>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</si>
  <si>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</si>
  <si>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</si>
  <si>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</si>
  <si>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</si>
  <si>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</si>
  <si>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</si>
  <si>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</si>
  <si>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</si>
  <si>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</si>
  <si>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</si>
  <si>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</si>
  <si>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</si>
  <si>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</si>
  <si>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</si>
  <si>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</si>
  <si>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</si>
  <si>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</si>
  <si>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</si>
  <si>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</si>
  <si>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</si>
  <si>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</si>
  <si>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</si>
  <si>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</si>
  <si>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</si>
  <si>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</si>
  <si>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</si>
  <si>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</si>
  <si>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</si>
  <si>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</si>
  <si>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</si>
  <si>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</si>
  <si>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</si>
  <si>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</si>
  <si>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</si>
  <si>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</si>
  <si>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</si>
  <si>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</si>
  <si>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</si>
  <si>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</si>
  <si>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</si>
  <si>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</si>
  <si>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</si>
  <si>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</si>
  <si>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</si>
  <si>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</si>
  <si>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</si>
  <si>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</si>
  <si>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</si>
  <si>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</si>
  <si>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</si>
  <si>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</si>
  <si>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</si>
  <si>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</si>
  <si>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</si>
  <si>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</si>
  <si>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</si>
  <si>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</si>
  <si>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</si>
  <si>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</si>
  <si>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</si>
  <si>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</si>
  <si>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</si>
  <si>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</si>
  <si>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</si>
  <si>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</si>
  <si>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</si>
  <si>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</si>
  <si>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</si>
  <si>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</si>
  <si>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</si>
  <si>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</si>
  <si>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</si>
  <si>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</si>
  <si>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</si>
  <si>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</si>
  <si>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</si>
  <si>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</si>
  <si>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</si>
  <si>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</si>
  <si>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</si>
  <si>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</si>
  <si>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</si>
  <si>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</si>
  <si>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</si>
  <si>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</si>
  <si>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</si>
  <si>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</si>
  <si>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</si>
  <si>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</si>
  <si>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</si>
  <si>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</si>
  <si>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</si>
  <si>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</si>
  <si>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</si>
  <si>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</si>
  <si>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</si>
  <si>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</si>
  <si>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</si>
  <si>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</si>
  <si>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</si>
  <si>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</si>
  <si>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</si>
  <si>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</si>
  <si>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</si>
  <si>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</si>
  <si>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</si>
  <si>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</si>
  <si>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</si>
  <si>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</si>
  <si>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</si>
  <si>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</si>
  <si>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</si>
  <si>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</si>
  <si>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</si>
  <si>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</si>
  <si>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</si>
  <si>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</si>
  <si>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</si>
  <si>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</si>
  <si>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</si>
  <si>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</si>
  <si>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</si>
  <si>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</si>
  <si>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</si>
  <si>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</si>
  <si>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</si>
  <si>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</si>
  <si>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</si>
  <si>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</si>
  <si>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</si>
  <si>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</si>
  <si>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</si>
  <si>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</si>
  <si>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</si>
  <si>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</si>
  <si>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</si>
  <si>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</si>
  <si>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</si>
  <si>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</si>
  <si>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</si>
  <si>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</si>
  <si>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</si>
  <si>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</si>
  <si>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</si>
  <si>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</si>
  <si>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</si>
  <si>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</si>
  <si>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</si>
  <si>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</si>
  <si>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</si>
  <si>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</si>
  <si>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</si>
  <si>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</si>
  <si>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</si>
  <si>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</si>
  <si>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</si>
  <si>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</si>
  <si>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</si>
  <si>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</si>
  <si>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</si>
  <si>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</si>
  <si>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</si>
  <si>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</si>
  <si>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</si>
  <si>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</si>
  <si>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</si>
  <si>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</si>
  <si>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</si>
  <si>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</si>
  <si>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</si>
  <si>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</si>
  <si>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</si>
  <si>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</si>
  <si>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</si>
  <si>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</si>
  <si>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</si>
  <si>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</si>
  <si>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</si>
  <si>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</si>
  <si>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</si>
  <si>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</si>
  <si>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</si>
  <si>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</si>
  <si>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</si>
  <si>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</si>
  <si>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</si>
  <si>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</si>
  <si>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</si>
  <si>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</si>
  <si>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</si>
  <si>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</si>
  <si>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</si>
  <si>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</si>
  <si>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</si>
  <si>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</si>
  <si>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</si>
  <si>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</si>
  <si>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</si>
  <si>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</si>
  <si>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</si>
  <si>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</si>
  <si>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</si>
  <si>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</si>
  <si>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</si>
  <si>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</si>
  <si>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</si>
  <si>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</si>
  <si>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</si>
  <si>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</si>
  <si>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</si>
  <si>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</si>
  <si>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</si>
  <si>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</si>
  <si>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</si>
  <si>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</si>
  <si>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</si>
  <si>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</si>
  <si>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</si>
  <si>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</si>
  <si>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</si>
  <si>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</si>
  <si>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</si>
  <si>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</si>
  <si>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</si>
  <si>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</si>
  <si>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</si>
  <si>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</si>
  <si>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</si>
  <si>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</si>
  <si>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</si>
  <si>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</si>
  <si>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</si>
  <si>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</si>
  <si>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</si>
  <si>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</si>
  <si>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</si>
  <si>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</si>
  <si>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</si>
  <si>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</si>
  <si>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</si>
  <si>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</si>
  <si>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</si>
  <si>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</si>
  <si>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</si>
  <si>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</si>
  <si>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</si>
  <si>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</si>
  <si>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</si>
  <si>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</si>
  <si>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</si>
  <si>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</si>
  <si>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</si>
  <si>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</si>
  <si>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</si>
  <si>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</si>
  <si>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</si>
  <si>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</si>
  <si>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</si>
  <si>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</si>
  <si>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</si>
  <si>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</si>
  <si>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</si>
  <si>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</si>
  <si>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</si>
  <si>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</si>
  <si>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</si>
  <si>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</si>
  <si>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</si>
  <si>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</si>
  <si>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</si>
  <si>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</si>
  <si>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</si>
  <si>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</si>
  <si>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</si>
  <si>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</si>
  <si>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</si>
  <si>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</si>
  <si>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</si>
  <si>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</si>
  <si>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</si>
  <si>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</si>
  <si>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</si>
  <si>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</si>
  <si>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</si>
  <si>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</si>
  <si>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</si>
  <si>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</si>
  <si>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</si>
  <si>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</si>
  <si>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</si>
  <si>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</si>
  <si>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</si>
  <si>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</si>
  <si>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</si>
  <si>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</si>
  <si>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</si>
  <si>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</si>
  <si>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</si>
  <si>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</si>
  <si>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</si>
  <si>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</si>
  <si>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</si>
  <si>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</si>
  <si>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</si>
  <si>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</si>
  <si>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</si>
  <si>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</si>
  <si>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</si>
  <si>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</si>
  <si>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</si>
  <si>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</si>
  <si>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</si>
  <si>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</si>
  <si>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</si>
  <si>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</si>
  <si>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</si>
  <si>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</si>
  <si>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</si>
  <si>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</si>
  <si>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</si>
  <si>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</si>
  <si>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</si>
  <si>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</si>
  <si>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</si>
  <si>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</si>
  <si>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</si>
  <si>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</si>
  <si>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</si>
  <si>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</si>
  <si>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</si>
  <si>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</si>
  <si>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</si>
  <si>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</si>
  <si>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</si>
  <si>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</si>
  <si>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</si>
  <si>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</si>
  <si>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</si>
  <si>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</si>
  <si>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</si>
  <si>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</si>
  <si>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</si>
  <si>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</si>
  <si>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</si>
  <si>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</si>
  <si>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</si>
  <si>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</si>
  <si>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</si>
  <si>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</si>
  <si>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</si>
  <si>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</si>
  <si>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</si>
  <si>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</si>
  <si>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</si>
  <si>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</si>
  <si>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</si>
  <si>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</si>
  <si>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</si>
  <si>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</si>
  <si>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</si>
  <si>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</si>
  <si>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</si>
  <si>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</si>
  <si>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</si>
  <si>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</si>
  <si>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</si>
  <si>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</si>
  <si>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</si>
  <si>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</si>
  <si>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</si>
  <si>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</si>
  <si>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</si>
  <si>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</si>
  <si>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</si>
  <si>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</si>
  <si>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</si>
  <si>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</si>
  <si>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</si>
  <si>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</si>
  <si>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</si>
  <si>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</si>
  <si>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</si>
  <si>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</si>
  <si>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</si>
  <si>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</si>
  <si>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</si>
  <si>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</si>
  <si>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</si>
  <si>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</si>
  <si>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</si>
  <si>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</si>
  <si>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</si>
  <si>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</si>
  <si>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</si>
  <si>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</si>
  <si>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</si>
  <si>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</si>
  <si>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</si>
  <si>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</si>
  <si>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</si>
  <si>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</si>
  <si>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</si>
  <si>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</si>
  <si>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</si>
  <si>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</si>
  <si>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</si>
  <si>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</si>
  <si>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</si>
  <si>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</si>
  <si>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</si>
  <si>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</si>
  <si>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</si>
  <si>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</si>
  <si>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</si>
  <si>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</si>
  <si>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</si>
  <si>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</si>
  <si>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</si>
  <si>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</si>
  <si>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</si>
  <si>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</si>
  <si>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</si>
  <si>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</si>
  <si>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</si>
  <si>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</si>
  <si>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</si>
  <si>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</si>
  <si>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</si>
  <si>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</si>
  <si>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</si>
  <si>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</si>
  <si>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</si>
  <si>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</si>
  <si>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</si>
  <si>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</si>
  <si>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</si>
  <si>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</si>
  <si>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</si>
  <si>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</si>
  <si>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</si>
  <si>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</si>
  <si>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</si>
  <si>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</si>
  <si>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</si>
  <si>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</si>
  <si>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</si>
  <si>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</si>
  <si>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</si>
  <si>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</si>
  <si>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</si>
  <si>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</si>
  <si>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</si>
  <si>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</si>
  <si>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</si>
  <si>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</si>
  <si>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</si>
  <si>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</si>
  <si>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</si>
  <si>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</si>
  <si>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</si>
  <si>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</si>
  <si>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</si>
  <si>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</si>
  <si>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</si>
  <si>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</si>
  <si>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</si>
  <si>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</si>
  <si>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</si>
  <si>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</si>
  <si>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</si>
  <si>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</si>
  <si>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</si>
  <si>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</si>
  <si>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</si>
  <si>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</si>
  <si>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</si>
  <si>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</si>
  <si>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</si>
  <si>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</si>
  <si>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</si>
  <si>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</si>
  <si>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</si>
  <si>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</si>
  <si>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</si>
  <si>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</si>
  <si>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</si>
  <si>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</si>
  <si>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</si>
  <si>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</si>
  <si>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</si>
  <si>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</si>
  <si>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</si>
  <si>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</si>
  <si>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</si>
  <si>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</si>
  <si>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</si>
  <si>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</si>
  <si>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</si>
  <si>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</si>
  <si>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</si>
  <si>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</si>
  <si>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</si>
  <si>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</si>
  <si>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</si>
  <si>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</si>
  <si>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</si>
  <si>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</si>
  <si>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</si>
  <si>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</si>
  <si>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</si>
  <si>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</si>
  <si>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</si>
  <si>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</si>
  <si>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</si>
  <si>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</si>
  <si>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</si>
  <si>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</si>
  <si>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</si>
  <si>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</si>
  <si>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</si>
  <si>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</si>
  <si>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</si>
  <si>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</si>
  <si>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</si>
  <si>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</si>
  <si>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</si>
  <si>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</si>
  <si>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</si>
  <si>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</si>
  <si>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</si>
  <si>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</si>
  <si>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</si>
  <si>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</si>
  <si>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</si>
  <si>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</si>
  <si>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</si>
  <si>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</si>
  <si>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</si>
  <si>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</si>
  <si>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</si>
  <si>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</si>
  <si>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</si>
  <si>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</si>
  <si>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</si>
  <si>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</si>
  <si>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</si>
  <si>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</si>
  <si>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</si>
  <si>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</si>
  <si>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</si>
  <si>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</si>
  <si>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</si>
  <si>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</si>
  <si>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</si>
  <si>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</si>
  <si>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</si>
  <si>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</si>
  <si>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</si>
  <si>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</si>
  <si>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</si>
  <si>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</si>
  <si>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</si>
  <si>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</si>
  <si>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</si>
  <si>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</si>
  <si>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</si>
  <si>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</si>
  <si>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</si>
  <si>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</si>
  <si>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</si>
  <si>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</si>
  <si>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</si>
  <si>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</si>
  <si>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</si>
  <si>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</si>
  <si>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</si>
  <si>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</si>
  <si>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</si>
  <si>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</si>
  <si>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</si>
  <si>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</si>
  <si>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</si>
  <si>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</si>
  <si>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</si>
  <si>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</si>
  <si>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</si>
  <si>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</si>
  <si>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</si>
  <si>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</si>
  <si>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</si>
  <si>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</si>
  <si>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</si>
  <si>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</si>
  <si>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</si>
  <si>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</si>
  <si>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</si>
  <si>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</si>
  <si>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</si>
  <si>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</si>
  <si>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</si>
  <si>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</si>
  <si>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</si>
  <si>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</si>
  <si>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</si>
  <si>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</si>
  <si>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</si>
  <si>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</si>
  <si>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</si>
  <si>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</si>
  <si>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</si>
  <si>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</si>
  <si>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</si>
  <si>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</si>
  <si>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</si>
  <si>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</si>
  <si>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</si>
  <si>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</si>
  <si>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</si>
  <si>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</si>
  <si>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</si>
  <si>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</si>
  <si>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</si>
  <si>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</si>
  <si>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</si>
  <si>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</si>
  <si>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</si>
  <si>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</si>
  <si>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</si>
  <si>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</si>
  <si>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</si>
  <si>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</si>
  <si>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</si>
  <si>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</si>
  <si>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</si>
  <si>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</si>
  <si>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</si>
  <si>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</si>
  <si>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</si>
  <si>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</si>
  <si>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</si>
  <si>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</si>
  <si>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</si>
  <si>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</si>
  <si>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</si>
  <si>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</si>
  <si>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</si>
  <si>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</si>
  <si>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</si>
  <si>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</si>
  <si>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</si>
  <si>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</si>
  <si>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</si>
  <si>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</si>
  <si>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</si>
  <si>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</si>
  <si>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</si>
  <si>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</si>
  <si>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</si>
  <si>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</si>
  <si>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</si>
  <si>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</si>
  <si>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</si>
  <si>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</si>
  <si>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</si>
  <si>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</si>
  <si>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</si>
  <si>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</si>
  <si>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</si>
  <si>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</si>
  <si>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</si>
  <si>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</si>
  <si>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</si>
  <si>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</si>
  <si>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</si>
  <si>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</si>
  <si>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</si>
  <si>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</si>
  <si>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</si>
  <si>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</si>
  <si>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</si>
  <si>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</si>
  <si>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</si>
  <si>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</si>
  <si>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</si>
  <si>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</si>
  <si>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</si>
  <si>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</si>
  <si>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</si>
  <si>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</si>
  <si>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</si>
  <si>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</si>
  <si>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</si>
  <si>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</si>
  <si>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</si>
  <si>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</si>
  <si>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</si>
  <si>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</si>
  <si>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</si>
  <si>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</si>
  <si>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</si>
  <si>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</si>
  <si>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</si>
  <si>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</si>
  <si>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</si>
  <si>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</si>
  <si>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</si>
  <si>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</si>
  <si>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</si>
  <si>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</si>
  <si>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</si>
  <si>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</si>
  <si>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</si>
  <si>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</si>
  <si>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</si>
  <si>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</si>
  <si>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</si>
  <si>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</si>
  <si>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</si>
  <si>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</si>
  <si>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</si>
  <si>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</si>
  <si>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</si>
  <si>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</si>
  <si>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</si>
  <si>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</si>
  <si>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</si>
  <si>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</si>
  <si>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</si>
  <si>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</si>
  <si>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</si>
  <si>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</si>
  <si>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</si>
  <si>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</si>
  <si>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</si>
  <si>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</si>
  <si>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</si>
  <si>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</si>
  <si>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</si>
  <si>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</si>
  <si>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</si>
  <si>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</si>
  <si>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</si>
  <si>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</si>
  <si>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</si>
  <si>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</si>
  <si>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</si>
  <si>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</si>
  <si>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</si>
  <si>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</si>
  <si>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</si>
  <si>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</si>
  <si>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</si>
  <si>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</si>
  <si>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</si>
  <si>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</si>
  <si>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</si>
  <si>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</si>
  <si>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</si>
  <si>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</si>
  <si>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</si>
  <si>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</si>
  <si>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</si>
  <si>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</si>
  <si>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</si>
  <si>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</si>
  <si>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</si>
  <si>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</si>
  <si>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</si>
  <si>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</si>
  <si>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</si>
  <si>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</si>
  <si>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</si>
  <si>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</si>
  <si>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</si>
  <si>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</si>
  <si>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</si>
  <si>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</si>
  <si>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</si>
  <si>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</si>
  <si>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</si>
  <si>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</si>
  <si>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</si>
  <si>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</si>
  <si>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</si>
  <si>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</si>
  <si>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</si>
  <si>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</si>
  <si>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</si>
  <si>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</si>
  <si>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</si>
  <si>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</si>
  <si>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</si>
  <si>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</si>
  <si>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</si>
  <si>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</si>
  <si>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</si>
  <si>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</si>
  <si>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</si>
  <si>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</si>
  <si>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</si>
  <si>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</si>
  <si>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</si>
  <si>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</si>
  <si>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</si>
  <si>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</si>
  <si>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</si>
  <si>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</si>
  <si>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</si>
  <si>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</si>
  <si>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</si>
  <si>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</si>
  <si>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</si>
  <si>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</si>
  <si>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</si>
  <si>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</si>
  <si>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</si>
  <si>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</si>
  <si>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</si>
  <si>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</si>
  <si>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</si>
  <si>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</si>
  <si>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</si>
  <si>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</si>
  <si>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</si>
  <si>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</si>
  <si>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</si>
  <si>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</si>
  <si>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</si>
  <si>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</si>
  <si>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</si>
  <si>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</si>
  <si>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</si>
  <si>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</si>
  <si>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</si>
  <si>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</si>
  <si>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</si>
  <si>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</si>
  <si>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</si>
  <si>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</si>
  <si>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</si>
  <si>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</si>
  <si>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</si>
  <si>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</si>
  <si>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</si>
  <si>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</si>
  <si>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</si>
  <si>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</si>
  <si>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</si>
  <si>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</si>
  <si>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</si>
  <si>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</si>
  <si>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</si>
  <si>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</si>
  <si>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</si>
  <si>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</si>
  <si>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</si>
  <si>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</si>
  <si>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</si>
  <si>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</si>
  <si>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</si>
  <si>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</si>
  <si>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</si>
  <si>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</si>
  <si>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</si>
  <si>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</si>
  <si>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</si>
  <si>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</si>
  <si>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</si>
  <si>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</si>
  <si>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</si>
  <si>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</si>
  <si>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</si>
  <si>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</si>
  <si>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</si>
  <si>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</si>
  <si>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</si>
  <si>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</si>
  <si>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</si>
  <si>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</si>
  <si>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</si>
  <si>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</si>
  <si>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</si>
  <si>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</si>
  <si>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</si>
  <si>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</si>
  <si>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</si>
  <si>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</si>
  <si>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</si>
  <si>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</si>
  <si>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</si>
  <si>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</si>
  <si>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</si>
  <si>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</si>
  <si>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</si>
  <si>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</si>
  <si>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</si>
  <si>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</si>
  <si>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</si>
  <si>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</si>
  <si>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</si>
  <si>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</si>
  <si>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</si>
  <si>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</si>
  <si>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</si>
  <si>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</si>
  <si>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</si>
  <si>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</si>
  <si>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</si>
  <si>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</si>
  <si>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</si>
  <si>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</si>
  <si>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</si>
  <si>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</si>
  <si>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</si>
  <si>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</si>
  <si>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</si>
  <si>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</si>
  <si>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</si>
  <si>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</si>
  <si>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</si>
  <si>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</si>
  <si>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</si>
  <si>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</si>
  <si>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</si>
  <si>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</si>
  <si>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</si>
  <si>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</si>
  <si>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</si>
  <si>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</si>
  <si>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</si>
  <si>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</si>
  <si>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</si>
  <si>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</si>
  <si>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</si>
  <si>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</si>
  <si>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</si>
  <si>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</si>
  <si>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</si>
  <si>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</si>
  <si>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</si>
  <si>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</si>
  <si>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</si>
  <si>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</si>
  <si>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</si>
  <si>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</si>
  <si>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</si>
  <si>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</si>
  <si>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</si>
  <si>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</si>
  <si>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</si>
  <si>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</si>
  <si>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</si>
  <si>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</si>
  <si>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</si>
  <si>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</si>
  <si>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</si>
  <si>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</si>
  <si>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</si>
  <si>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</si>
  <si>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</si>
  <si>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</si>
  <si>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</si>
  <si>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</si>
  <si>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</si>
  <si>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</si>
  <si>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</si>
  <si>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</si>
  <si>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</si>
  <si>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</si>
  <si>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</si>
  <si>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</si>
  <si>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</si>
  <si>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</si>
  <si>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</si>
  <si>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</si>
  <si>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</si>
  <si>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</si>
  <si>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</si>
  <si>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</si>
  <si>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</si>
  <si>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</si>
  <si>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</si>
  <si>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</si>
  <si>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</si>
  <si>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</si>
  <si>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</si>
  <si>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</si>
  <si>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</si>
  <si>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</si>
  <si>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</si>
  <si>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</si>
  <si>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</si>
  <si>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</si>
  <si>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</si>
  <si>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</si>
  <si>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</si>
  <si>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</si>
  <si>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</si>
  <si>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</si>
  <si>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</si>
  <si>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</si>
  <si>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</si>
  <si>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</si>
  <si>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</si>
  <si>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</si>
  <si>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</si>
  <si>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</si>
  <si>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</si>
  <si>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</si>
  <si>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</si>
  <si>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</si>
  <si>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</si>
  <si>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</si>
  <si>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</si>
  <si>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</si>
  <si>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</si>
  <si>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</si>
  <si>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</si>
  <si>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</si>
  <si>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</si>
  <si>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</si>
  <si>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</si>
  <si>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</si>
  <si>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</si>
  <si>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</si>
  <si>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</si>
  <si>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</si>
  <si>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</si>
  <si>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</si>
  <si>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</si>
  <si>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</si>
  <si>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</si>
  <si>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</si>
  <si>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</si>
  <si>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</si>
  <si>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</si>
  <si>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</si>
  <si>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</si>
  <si>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</si>
  <si>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</si>
  <si>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</si>
  <si>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</si>
  <si>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</si>
  <si>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</si>
  <si>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</si>
  <si>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</si>
  <si>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</si>
  <si>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</si>
  <si>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</si>
  <si>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</si>
  <si>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</si>
  <si>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</si>
  <si>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</si>
  <si>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</si>
  <si>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</si>
  <si>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</si>
  <si>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</si>
  <si>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</si>
  <si>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</si>
  <si>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</si>
  <si>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</si>
  <si>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</si>
  <si>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</si>
  <si>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</si>
  <si>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</si>
  <si>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</si>
  <si>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</si>
  <si>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</si>
  <si>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</si>
  <si>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</si>
  <si>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</si>
  <si>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</si>
  <si>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</si>
  <si>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</si>
  <si>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</si>
  <si>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</si>
  <si>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</si>
  <si>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</si>
  <si>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</si>
  <si>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</si>
  <si>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</si>
  <si>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</si>
  <si>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</si>
  <si>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</si>
  <si>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</si>
  <si>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</si>
  <si>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</si>
  <si>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</si>
  <si>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</si>
  <si>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</si>
  <si>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</si>
  <si>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</si>
  <si>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</si>
  <si>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</si>
  <si>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</si>
  <si>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</si>
  <si>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</si>
  <si>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</si>
  <si>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</si>
  <si>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</si>
  <si>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</si>
  <si>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</si>
  <si>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</si>
  <si>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</si>
  <si>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</si>
  <si>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</si>
  <si>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</si>
  <si>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</si>
  <si>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</si>
  <si>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</si>
  <si>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</si>
  <si>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</si>
  <si>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</si>
  <si>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</si>
  <si>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</si>
  <si>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</si>
  <si>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</si>
  <si>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</si>
  <si>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</si>
  <si>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</si>
  <si>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</si>
  <si>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</si>
  <si>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</si>
  <si>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</si>
  <si>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</si>
  <si>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</si>
  <si>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</si>
  <si>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</si>
  <si>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</si>
  <si>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</si>
  <si>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</si>
  <si>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</si>
  <si>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</si>
  <si>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</si>
  <si>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</si>
  <si>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</si>
  <si>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</si>
  <si>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</si>
  <si>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</si>
  <si>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</si>
  <si>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</si>
  <si>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</si>
  <si>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</si>
  <si>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</si>
  <si>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</si>
  <si>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</si>
  <si>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</si>
  <si>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</si>
  <si>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</si>
  <si>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</si>
  <si>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</si>
  <si>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</si>
  <si>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</si>
  <si>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</si>
  <si>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</si>
  <si>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</si>
  <si>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</si>
  <si>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</si>
  <si>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</si>
  <si>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</si>
  <si>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</si>
  <si>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</si>
  <si>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</si>
  <si>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</si>
  <si>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</si>
  <si>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</si>
  <si>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</si>
  <si>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</si>
  <si>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</si>
  <si>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</si>
  <si>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</si>
  <si>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</si>
  <si>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</si>
  <si>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</si>
  <si>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</si>
  <si>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</si>
  <si>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</si>
  <si>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</si>
  <si>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</si>
  <si>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</si>
  <si>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</si>
  <si>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</si>
  <si>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</si>
  <si>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</si>
  <si>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</si>
  <si>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</si>
  <si>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</si>
  <si>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</si>
  <si>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</si>
  <si>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</si>
  <si>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</si>
  <si>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</si>
  <si>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</si>
  <si>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</si>
  <si>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</si>
  <si>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</si>
  <si>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</si>
  <si>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</si>
  <si>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</si>
  <si>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</si>
  <si>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</si>
  <si>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</si>
  <si>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</si>
  <si>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</si>
  <si>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</si>
  <si>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</si>
  <si>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</si>
  <si>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</si>
  <si>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</si>
  <si>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</si>
  <si>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</si>
  <si>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</si>
  <si>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</si>
  <si>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</si>
  <si>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</si>
  <si>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</si>
  <si>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</si>
  <si>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</si>
  <si>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</si>
  <si>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</si>
  <si>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</si>
  <si>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</si>
  <si>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</si>
  <si>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</si>
  <si>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</si>
  <si>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</si>
  <si>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</si>
  <si>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</si>
  <si>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</si>
  <si>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</si>
  <si>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</si>
  <si>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</si>
  <si>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</si>
  <si>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</si>
  <si>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</si>
  <si>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</si>
  <si>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</si>
  <si>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</si>
  <si>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</si>
  <si>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</si>
  <si>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</si>
  <si>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</si>
  <si>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</si>
  <si>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</si>
  <si>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</si>
  <si>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</si>
  <si>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</si>
  <si>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</si>
  <si>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</si>
  <si>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</si>
  <si>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</si>
  <si>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</si>
  <si>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</si>
  <si>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</si>
  <si>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</si>
  <si>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</si>
  <si>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</si>
  <si>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</si>
  <si>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</si>
  <si>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</si>
  <si>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</si>
  <si>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</si>
  <si>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</si>
  <si>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</si>
  <si>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</si>
  <si>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</si>
  <si>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</si>
  <si>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</si>
  <si>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</si>
  <si>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</si>
  <si>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</si>
  <si>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</si>
  <si>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</si>
  <si>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</si>
  <si>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</si>
  <si>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</si>
  <si>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</si>
  <si>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</si>
  <si>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</si>
  <si>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</si>
  <si>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</si>
  <si>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</si>
  <si>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</si>
  <si>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</si>
  <si>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</si>
  <si>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</si>
  <si>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</si>
  <si>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</si>
  <si>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</si>
  <si>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</si>
  <si>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</si>
  <si>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</si>
  <si>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</si>
  <si>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</si>
  <si>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</si>
  <si>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</si>
  <si>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</si>
  <si>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</si>
  <si>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</si>
  <si>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</si>
  <si>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</si>
  <si>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</si>
  <si>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</si>
  <si>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</si>
  <si>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</si>
  <si>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</si>
  <si>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</si>
  <si>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</si>
  <si>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</si>
  <si>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</si>
  <si>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</si>
  <si>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</si>
  <si>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</si>
  <si>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</si>
  <si>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</si>
  <si>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</si>
  <si>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</si>
  <si>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</si>
  <si>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</si>
  <si>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</si>
  <si>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</si>
  <si>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</si>
  <si>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</si>
  <si>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</si>
  <si>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</si>
  <si>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</si>
  <si>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</si>
  <si>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</si>
  <si>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</si>
  <si>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</si>
  <si>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</si>
  <si>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</si>
  <si>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</si>
  <si>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</si>
  <si>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</si>
  <si>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</si>
  <si>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</si>
  <si>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</si>
  <si>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</si>
  <si>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</si>
  <si>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</si>
  <si>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</si>
  <si>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</si>
  <si>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</si>
  <si>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</si>
  <si>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</si>
  <si>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</si>
  <si>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</si>
  <si>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</si>
  <si>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</si>
  <si>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</si>
  <si>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</si>
  <si>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</si>
  <si>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</si>
  <si>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</si>
  <si>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</si>
  <si>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</si>
  <si>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</si>
  <si>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</si>
  <si>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</si>
  <si>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</si>
  <si>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</si>
  <si>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</si>
  <si>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</si>
  <si>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</si>
  <si>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</si>
  <si>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</si>
  <si>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</si>
  <si>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</si>
  <si>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</si>
  <si>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</si>
  <si>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</si>
  <si>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</si>
  <si>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</si>
  <si>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</si>
  <si>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</si>
  <si>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</si>
  <si>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</si>
  <si>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</si>
  <si>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</si>
  <si>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</si>
  <si>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</si>
  <si>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</si>
  <si>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</si>
  <si>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</si>
  <si>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</si>
  <si>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</si>
  <si>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</si>
  <si>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</si>
  <si>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</si>
  <si>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</si>
  <si>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</si>
  <si>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</si>
  <si>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</si>
  <si>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</si>
  <si>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</si>
  <si>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</si>
  <si>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</si>
  <si>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</si>
  <si>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</si>
  <si>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</si>
  <si>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</si>
  <si>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</si>
  <si>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</si>
  <si>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</si>
  <si>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</si>
  <si>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</si>
  <si>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</si>
  <si>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</si>
  <si>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</si>
  <si>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</si>
  <si>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</si>
  <si>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</si>
  <si>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</si>
  <si>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</si>
  <si>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</si>
  <si>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</si>
  <si>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</si>
  <si>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</si>
  <si>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</si>
  <si>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</si>
  <si>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</si>
  <si>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</si>
  <si>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</si>
  <si>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</si>
  <si>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</si>
  <si>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</si>
  <si>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</si>
  <si>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</si>
  <si>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</si>
  <si>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</si>
  <si>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</si>
  <si>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</si>
  <si>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</si>
  <si>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</si>
  <si>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</si>
  <si>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</si>
  <si>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</si>
  <si>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</si>
  <si>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</si>
  <si>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</si>
  <si>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</si>
  <si>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</si>
  <si>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</si>
  <si>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</si>
  <si>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</si>
  <si>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</si>
  <si>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</si>
  <si>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</si>
  <si>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</si>
  <si>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</si>
  <si>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</si>
  <si>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</si>
  <si>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</si>
  <si>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</si>
  <si>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</si>
  <si>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</si>
  <si>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</si>
  <si>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</si>
  <si>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</si>
  <si>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</si>
  <si>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</si>
  <si>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</si>
  <si>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</si>
  <si>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</si>
  <si>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</si>
  <si>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</si>
  <si>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</si>
  <si>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</si>
  <si>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</si>
  <si>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</si>
  <si>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</si>
  <si>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</si>
  <si>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</si>
  <si>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</si>
  <si>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</si>
  <si>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</si>
  <si>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</si>
  <si>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</si>
  <si>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</si>
  <si>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</si>
  <si>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</si>
  <si>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</si>
  <si>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</si>
  <si>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</si>
  <si>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</si>
  <si>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</si>
  <si>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</si>
  <si>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</si>
  <si>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</si>
  <si>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</si>
  <si>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</si>
  <si>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</si>
  <si>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</si>
  <si>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</si>
  <si>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</si>
  <si>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</si>
  <si>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</si>
  <si>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</si>
  <si>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</si>
  <si>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</si>
  <si>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</si>
  <si>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</si>
  <si>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</si>
  <si>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</si>
  <si>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</si>
  <si>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</si>
  <si>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</si>
  <si>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</si>
  <si>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</si>
  <si>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</si>
  <si>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</si>
  <si>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</si>
  <si>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</si>
  <si>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</si>
  <si>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</si>
  <si>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</si>
  <si>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</si>
  <si>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</si>
  <si>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</si>
  <si>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</si>
  <si>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</si>
  <si>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</si>
  <si>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</si>
  <si>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</si>
  <si>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</si>
  <si>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</si>
  <si>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</si>
  <si>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</si>
  <si>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</si>
  <si>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</si>
  <si>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</si>
  <si>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</si>
  <si>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</si>
  <si>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</si>
  <si>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</si>
  <si>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</si>
  <si>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</si>
  <si>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</si>
  <si>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</si>
  <si>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</si>
  <si>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</si>
  <si>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</si>
  <si>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</si>
  <si>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</si>
  <si>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</si>
  <si>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</si>
  <si>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</si>
  <si>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</si>
  <si>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</si>
  <si>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</si>
  <si>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</si>
  <si>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</si>
  <si>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</si>
  <si>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</si>
  <si>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</si>
  <si>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</si>
  <si>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</si>
  <si>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</si>
  <si>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</si>
  <si>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</si>
  <si>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</si>
  <si>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</si>
  <si>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</si>
  <si>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</si>
  <si>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</si>
  <si>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</si>
  <si>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</si>
  <si>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</si>
  <si>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</si>
  <si>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</si>
  <si>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</si>
  <si>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</si>
  <si>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</si>
  <si>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</si>
  <si>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</si>
  <si>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</si>
  <si>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</si>
  <si>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</si>
  <si>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</si>
  <si>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</si>
  <si>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</si>
  <si>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</si>
  <si>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</si>
  <si>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</si>
  <si>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</si>
  <si>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</si>
  <si>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</si>
  <si>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</si>
  <si>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</si>
  <si>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</si>
  <si>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</si>
  <si>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</si>
  <si>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</si>
  <si>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</si>
  <si>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</si>
  <si>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</si>
  <si>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</si>
  <si>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</si>
  <si>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</si>
  <si>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</si>
  <si>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</si>
  <si>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</si>
  <si>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</si>
  <si>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</si>
  <si>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</si>
  <si>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</si>
  <si>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</si>
  <si>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</si>
  <si>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</si>
  <si>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</si>
  <si>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</si>
  <si>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</si>
  <si>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</si>
  <si>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</si>
  <si>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</si>
  <si>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</si>
  <si>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</si>
  <si>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</si>
  <si>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</si>
  <si>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</si>
  <si>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</si>
  <si>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</si>
  <si>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</si>
  <si>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</si>
  <si>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</si>
  <si>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</si>
  <si>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</si>
  <si>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</si>
  <si>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</si>
  <si>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</si>
  <si>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</si>
  <si>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</si>
  <si>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</si>
  <si>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</si>
  <si>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</si>
  <si>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</si>
  <si>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</si>
  <si>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</si>
  <si>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</si>
  <si>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</si>
  <si>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</si>
  <si>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</si>
  <si>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</si>
  <si>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</si>
  <si>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</si>
  <si>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</si>
  <si>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</si>
  <si>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</si>
  <si>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</si>
  <si>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</si>
  <si>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</si>
  <si>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</si>
  <si>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</si>
  <si>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</si>
  <si>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</si>
  <si>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</si>
  <si>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</si>
  <si>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</si>
  <si>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</si>
  <si>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</si>
  <si>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</si>
  <si>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</si>
  <si>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</si>
  <si>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</si>
  <si>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</si>
  <si>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</si>
  <si>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</si>
  <si>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</si>
  <si>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</si>
  <si>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</si>
  <si>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</si>
  <si>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</si>
  <si>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</si>
  <si>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</si>
  <si>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</si>
  <si>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</si>
  <si>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</si>
  <si>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</si>
  <si>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</si>
  <si>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</si>
  <si>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</si>
  <si>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</si>
  <si>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</si>
  <si>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</si>
  <si>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</si>
  <si>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</si>
  <si>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</si>
  <si>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</si>
  <si>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</si>
  <si>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</si>
  <si>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</si>
  <si>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</si>
  <si>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</si>
  <si>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</si>
  <si>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</si>
  <si>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</si>
  <si>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</si>
  <si>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</si>
  <si>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</si>
  <si>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</si>
  <si>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</si>
  <si>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</si>
  <si>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</si>
  <si>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</si>
  <si>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</si>
  <si>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</si>
  <si>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</si>
  <si>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</si>
  <si>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</si>
  <si>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</si>
  <si>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</si>
  <si>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</si>
  <si>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</si>
  <si>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</si>
  <si>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</si>
  <si>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</si>
  <si>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</si>
  <si>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</si>
  <si>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</si>
  <si>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</si>
  <si>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</si>
  <si>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</si>
  <si>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</si>
  <si>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</si>
  <si>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</si>
  <si>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</si>
  <si>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</si>
  <si>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</si>
  <si>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</si>
  <si>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</si>
  <si>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</si>
  <si>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</si>
  <si>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</si>
  <si>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</si>
  <si>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</si>
  <si>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</si>
  <si>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</si>
  <si>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</si>
  <si>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</si>
  <si>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</si>
  <si>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</si>
  <si>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</si>
  <si>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</si>
  <si>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</si>
  <si>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</si>
  <si>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</si>
  <si>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</si>
  <si>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</si>
  <si>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</si>
  <si>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</si>
  <si>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</si>
  <si>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</si>
  <si>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</si>
  <si>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</si>
  <si>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</si>
  <si>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</si>
  <si>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</si>
  <si>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</si>
  <si>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</si>
  <si>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</si>
  <si>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</si>
  <si>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</si>
  <si>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</si>
  <si>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</si>
  <si>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</si>
  <si>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</si>
  <si>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</si>
  <si>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</si>
  <si>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</si>
  <si>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</si>
  <si>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</si>
  <si>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</si>
  <si>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</si>
  <si>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</si>
  <si>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</si>
  <si>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</si>
  <si>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</si>
  <si>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</si>
  <si>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</si>
  <si>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</si>
  <si>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</si>
  <si>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</si>
  <si>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</si>
  <si>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</si>
  <si>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</si>
  <si>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</si>
  <si>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</si>
  <si>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</si>
  <si>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</si>
  <si>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</si>
  <si>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</si>
  <si>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</si>
  <si>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</si>
  <si>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</si>
  <si>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</si>
  <si>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</si>
  <si>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</si>
  <si>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</si>
  <si>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</si>
  <si>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</si>
  <si>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</si>
  <si>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</si>
  <si>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</si>
  <si>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</si>
  <si>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</si>
  <si>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</si>
  <si>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</si>
  <si>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</si>
  <si>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</si>
  <si>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</si>
  <si>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</si>
  <si>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</si>
  <si>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</si>
  <si>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</si>
  <si>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</si>
  <si>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</si>
  <si>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</si>
  <si>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</si>
  <si>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</si>
  <si>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</si>
  <si>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</si>
  <si>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</si>
  <si>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</si>
  <si>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</si>
  <si>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</si>
  <si>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</si>
  <si>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</si>
  <si>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</si>
  <si>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</si>
  <si>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</si>
  <si>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</si>
  <si>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</si>
  <si>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</si>
  <si>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</si>
  <si>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</si>
  <si>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</si>
  <si>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</si>
  <si>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</si>
  <si>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</si>
  <si>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</si>
  <si>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</si>
  <si>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</si>
  <si>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</si>
  <si>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</si>
  <si>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</si>
  <si>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</si>
  <si>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</si>
  <si>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</si>
  <si>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</si>
  <si>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</si>
  <si>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</si>
  <si>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</si>
  <si>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</si>
  <si>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</si>
  <si>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</si>
  <si>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</si>
  <si>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</si>
  <si>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</si>
  <si>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</si>
  <si>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</si>
  <si>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</si>
  <si>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</si>
  <si>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</si>
  <si>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</si>
  <si>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</si>
  <si>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</si>
  <si>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</si>
  <si>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</si>
  <si>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</si>
  <si>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</si>
  <si>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</si>
  <si>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</si>
  <si>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</si>
  <si>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</si>
  <si>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</si>
  <si>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</si>
  <si>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</si>
  <si>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</si>
  <si>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</si>
  <si>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</si>
  <si>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</si>
  <si>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</si>
  <si>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</si>
  <si>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</si>
  <si>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</si>
  <si>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</si>
  <si>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</si>
  <si>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</si>
  <si>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</si>
  <si>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</si>
  <si>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</si>
  <si>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</si>
  <si>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</si>
  <si>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</si>
  <si>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</si>
  <si>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</si>
  <si>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</si>
  <si>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</si>
  <si>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</si>
  <si>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</si>
  <si>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</si>
  <si>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</si>
  <si>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</si>
  <si>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</si>
  <si>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</si>
  <si>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</si>
  <si>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</si>
  <si>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</si>
  <si>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</si>
  <si>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</si>
  <si>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</si>
  <si>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</si>
  <si>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</si>
  <si>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</si>
  <si>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</si>
  <si>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</si>
  <si>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</si>
  <si>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</si>
  <si>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</si>
  <si>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</si>
  <si>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</si>
  <si>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</si>
  <si>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</si>
  <si>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</si>
  <si>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</si>
  <si>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</si>
  <si>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</si>
  <si>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</si>
  <si>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</si>
  <si>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</si>
  <si>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</si>
  <si>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</si>
  <si>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</si>
  <si>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</si>
  <si>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</si>
  <si>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</si>
  <si>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</si>
  <si>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</si>
  <si>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</si>
  <si>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</si>
  <si>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</si>
  <si>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</si>
  <si>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</si>
  <si>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</si>
  <si>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</si>
  <si>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</si>
  <si>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</si>
  <si>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</si>
  <si>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</si>
  <si>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</si>
  <si>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</si>
  <si>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</si>
  <si>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</si>
  <si>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</si>
  <si>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</si>
  <si>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</si>
  <si>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</si>
  <si>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</si>
  <si>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</si>
  <si>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</si>
  <si>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</si>
  <si>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</si>
  <si>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</si>
  <si>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</si>
  <si>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</si>
  <si>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</si>
  <si>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</si>
  <si>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</si>
  <si>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</si>
  <si>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</si>
  <si>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</si>
  <si>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</si>
  <si>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</si>
  <si>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</si>
  <si>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</si>
  <si>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</si>
  <si>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</si>
  <si>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</si>
  <si>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</si>
  <si>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</si>
  <si>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</si>
  <si>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</si>
  <si>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</si>
  <si>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</si>
  <si>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</si>
  <si>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</si>
  <si>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</si>
  <si>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</si>
  <si>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</si>
  <si>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</si>
  <si>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</si>
  <si>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</si>
  <si>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</si>
  <si>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</si>
  <si>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</si>
  <si>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</si>
  <si>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</si>
  <si>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</si>
  <si>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</si>
  <si>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</si>
  <si>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</si>
  <si>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</si>
  <si>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</si>
  <si>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</si>
  <si>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</si>
  <si>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</si>
  <si>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</si>
  <si>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</si>
  <si>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</si>
  <si>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</si>
  <si>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</si>
  <si>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</si>
  <si>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</si>
  <si>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</si>
  <si>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</si>
  <si>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</si>
  <si>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</si>
  <si>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</si>
  <si>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</si>
  <si>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</si>
  <si>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</si>
  <si>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</si>
  <si>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</si>
  <si>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</si>
  <si>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</si>
  <si>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</si>
  <si>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</si>
  <si>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</si>
  <si>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</si>
  <si>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</si>
  <si>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</si>
  <si>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</si>
  <si>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</si>
  <si>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</si>
  <si>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</si>
  <si>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</si>
  <si>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</si>
  <si>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</si>
  <si>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</si>
  <si>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</si>
  <si>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</si>
  <si>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</si>
  <si>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</si>
  <si>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</si>
  <si>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</si>
  <si>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</si>
  <si>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</si>
  <si>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</si>
  <si>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</si>
  <si>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</si>
  <si>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</si>
  <si>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</si>
  <si>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</si>
  <si>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</si>
  <si>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</si>
  <si>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</si>
  <si>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</si>
  <si>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</si>
  <si>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</si>
  <si>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</si>
  <si>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</si>
  <si>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</si>
  <si>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</si>
  <si>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</si>
  <si>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</si>
  <si>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</si>
  <si>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</si>
  <si>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</si>
  <si>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</si>
  <si>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</si>
  <si>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</si>
  <si>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</si>
  <si>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</si>
  <si>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</si>
  <si>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</si>
  <si>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</si>
  <si>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</si>
  <si>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</si>
  <si>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</si>
  <si>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</si>
  <si>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</si>
  <si>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</si>
  <si>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</si>
  <si>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</si>
  <si>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</si>
  <si>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</si>
  <si>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</si>
  <si>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</si>
  <si>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</si>
  <si>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</si>
  <si>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</si>
  <si>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</si>
  <si>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</si>
  <si>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</si>
  <si>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</si>
  <si>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</si>
  <si>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</si>
  <si>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</si>
  <si>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</si>
  <si>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</si>
  <si>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</si>
  <si>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</si>
  <si>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</si>
  <si>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</si>
  <si>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</si>
  <si>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</si>
  <si>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</si>
  <si>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</si>
  <si>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</si>
  <si>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</si>
  <si>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</si>
  <si>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</si>
  <si>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</si>
  <si>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</si>
  <si>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</si>
  <si>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</si>
  <si>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</si>
  <si>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</si>
  <si>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</si>
  <si>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</si>
  <si>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</si>
  <si>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</si>
  <si>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</si>
  <si>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</si>
  <si>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</si>
  <si>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</si>
  <si>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</si>
  <si>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</si>
  <si>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</si>
  <si>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</si>
  <si>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</si>
  <si>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</si>
  <si>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</si>
  <si>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</si>
  <si>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</si>
  <si>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</si>
  <si>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</si>
  <si>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</si>
  <si>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</si>
  <si>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</si>
  <si>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</si>
  <si>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</si>
  <si>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</si>
  <si>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</si>
  <si>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</si>
  <si>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</si>
  <si>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</si>
  <si>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</si>
  <si>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</si>
  <si>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</si>
  <si>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</si>
  <si>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</si>
  <si>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</si>
  <si>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</si>
  <si>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</si>
  <si>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</si>
  <si>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</si>
  <si>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</si>
  <si>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</si>
  <si>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</si>
  <si>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</si>
  <si>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</si>
  <si>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</si>
  <si>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</si>
  <si>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</si>
  <si>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</si>
  <si>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</si>
  <si>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</si>
  <si>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</si>
  <si>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</si>
  <si>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</si>
  <si>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</si>
  <si>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</si>
  <si>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</si>
  <si>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</si>
  <si>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</si>
  <si>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</si>
  <si>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</si>
  <si>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</si>
  <si>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</si>
  <si>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</si>
  <si>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</si>
  <si>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</si>
  <si>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</si>
  <si>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</si>
  <si>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</si>
  <si>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</si>
  <si>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</si>
  <si>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</si>
  <si>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</si>
  <si>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</si>
  <si>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</si>
  <si>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</si>
  <si>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</si>
  <si>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</si>
  <si>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</si>
  <si>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</si>
  <si>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</si>
  <si>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</si>
  <si>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</si>
  <si>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</si>
  <si>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</si>
  <si>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</si>
  <si>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</si>
  <si>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</si>
  <si>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</si>
  <si>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</si>
  <si>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</si>
  <si>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</si>
  <si>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</si>
  <si>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</si>
  <si>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</si>
  <si>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</si>
  <si>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</si>
  <si>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</si>
  <si>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</si>
  <si>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</si>
  <si>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</si>
  <si>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</si>
  <si>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</si>
  <si>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</si>
  <si>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</si>
  <si>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</si>
  <si>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</si>
  <si>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</si>
  <si>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</si>
  <si>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</si>
  <si>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</si>
  <si>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</si>
  <si>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</si>
  <si>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</si>
  <si>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</si>
  <si>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</si>
  <si>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</si>
  <si>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</si>
  <si>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</si>
  <si>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</si>
  <si>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</si>
  <si>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</si>
  <si>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</si>
  <si>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</si>
  <si>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</si>
  <si>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</si>
  <si>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</si>
  <si>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</si>
  <si>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</si>
  <si>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</si>
  <si>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</si>
  <si>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</si>
  <si>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</si>
  <si>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</si>
  <si>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</si>
  <si>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</si>
  <si>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</si>
  <si>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</si>
  <si>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</si>
  <si>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</si>
  <si>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</si>
  <si>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</si>
  <si>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</si>
  <si>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</si>
  <si>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</si>
  <si>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</si>
  <si>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</si>
  <si>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</si>
  <si>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</si>
  <si>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</si>
  <si>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</si>
  <si>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</si>
  <si>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</si>
  <si>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</si>
  <si>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</si>
  <si>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</si>
  <si>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</si>
  <si>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</si>
  <si>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</si>
  <si>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</si>
  <si>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</si>
  <si>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</si>
  <si>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</si>
  <si>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</si>
  <si>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</si>
  <si>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</si>
  <si>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</si>
  <si>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</si>
  <si>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</si>
  <si>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</si>
  <si>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</si>
  <si>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</si>
  <si>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</si>
  <si>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</si>
  <si>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</si>
  <si>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</si>
  <si>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</si>
  <si>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</si>
  <si>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</si>
  <si>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</si>
  <si>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</si>
  <si>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</si>
  <si>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</si>
  <si>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</si>
  <si>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</si>
  <si>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</si>
  <si>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</si>
  <si>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</si>
  <si>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</si>
  <si>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</si>
  <si>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</si>
  <si>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</si>
  <si>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</si>
  <si>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</si>
  <si>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</si>
  <si>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</si>
  <si>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</si>
  <si>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</si>
  <si>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</si>
  <si>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</si>
  <si>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</si>
  <si>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</si>
  <si>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</si>
  <si>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</si>
  <si>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</si>
  <si>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</si>
  <si>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</si>
  <si>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</si>
  <si>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</si>
  <si>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</si>
  <si>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</si>
  <si>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</si>
  <si>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</si>
  <si>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</si>
  <si>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</si>
  <si>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</si>
  <si>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</si>
  <si>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</si>
  <si>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</si>
  <si>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</si>
  <si>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</si>
  <si>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</si>
  <si>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</si>
  <si>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</si>
  <si>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</si>
  <si>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</si>
  <si>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</si>
  <si>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</si>
  <si>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</si>
  <si>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</si>
  <si>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</si>
  <si>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</si>
  <si>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</si>
  <si>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</si>
  <si>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</si>
  <si>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</si>
  <si>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</si>
  <si>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</si>
  <si>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</si>
  <si>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</si>
  <si>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</si>
  <si>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</si>
  <si>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</si>
  <si>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</si>
  <si>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</si>
  <si>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</si>
  <si>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</si>
  <si>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</si>
  <si>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</si>
  <si>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</si>
  <si>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</si>
  <si>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</si>
  <si>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</si>
  <si>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</si>
  <si>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</si>
  <si>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</si>
  <si>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</si>
  <si>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</si>
  <si>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</si>
  <si>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</si>
  <si>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</si>
  <si>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</si>
  <si>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</si>
  <si>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</si>
  <si>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</si>
  <si>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</si>
  <si>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</si>
  <si>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</si>
  <si>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</si>
  <si>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</si>
  <si>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</si>
  <si>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</si>
  <si>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</si>
  <si>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</si>
  <si>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</si>
  <si>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</si>
  <si>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</si>
  <si>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</si>
  <si>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</si>
  <si>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</si>
  <si>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</si>
  <si>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</si>
  <si>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</si>
  <si>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</si>
  <si>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</si>
  <si>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</si>
  <si>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</si>
  <si>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</si>
  <si>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</si>
  <si>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</si>
  <si>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</si>
  <si>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</si>
  <si>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</si>
  <si>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</si>
  <si>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</si>
  <si>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</si>
  <si>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</si>
  <si>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</si>
  <si>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</si>
  <si>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</si>
  <si>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</si>
  <si>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</si>
  <si>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</si>
  <si>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</si>
  <si>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</si>
  <si>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</si>
  <si>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</si>
  <si>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</si>
  <si>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</si>
  <si>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</si>
  <si>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</si>
  <si>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</si>
  <si>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</si>
  <si>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</si>
  <si>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</si>
  <si>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</si>
  <si>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</si>
  <si>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</si>
  <si>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</si>
  <si>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</si>
  <si>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</si>
  <si>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</si>
  <si>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</si>
  <si>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</si>
  <si>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</si>
  <si>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</si>
  <si>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</si>
  <si>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</si>
  <si>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</si>
  <si>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</si>
  <si>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</si>
  <si>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</si>
  <si>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</si>
  <si>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</si>
  <si>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</si>
  <si>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</si>
  <si>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</si>
  <si>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</si>
  <si>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</si>
  <si>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</si>
  <si>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</si>
  <si>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</si>
  <si>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</si>
  <si>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</si>
  <si>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</si>
  <si>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</si>
  <si>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</si>
  <si>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</si>
  <si>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</si>
  <si>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</si>
  <si>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</si>
  <si>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</si>
  <si>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</si>
  <si>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</si>
  <si>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</si>
  <si>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</si>
  <si>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</si>
  <si>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</si>
  <si>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</si>
  <si>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</si>
  <si>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</si>
  <si>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</si>
  <si>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</si>
  <si>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</si>
  <si>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</si>
  <si>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</si>
  <si>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</si>
  <si>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</si>
  <si>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</si>
  <si>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</si>
  <si>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</si>
  <si>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</si>
  <si>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</si>
  <si>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</si>
  <si>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</si>
  <si>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</si>
  <si>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</si>
  <si>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</si>
  <si>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</si>
  <si>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</si>
  <si>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</si>
  <si>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</si>
  <si>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</si>
  <si>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</si>
  <si>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</si>
  <si>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</si>
  <si>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</si>
  <si>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</si>
  <si>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</si>
  <si>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</si>
  <si>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</si>
  <si>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</si>
  <si>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</si>
  <si>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</si>
  <si>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</si>
  <si>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</si>
  <si>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</si>
  <si>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</si>
  <si>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</si>
  <si>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</si>
  <si>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</si>
  <si>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</si>
  <si>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</si>
  <si>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</si>
  <si>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</si>
  <si>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</si>
  <si>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</si>
  <si>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</si>
  <si>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</si>
  <si>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</si>
  <si>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</si>
  <si>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</si>
  <si>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</si>
  <si>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</si>
  <si>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</si>
  <si>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</si>
  <si>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</si>
  <si>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</si>
  <si>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</si>
  <si>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</si>
  <si>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</si>
  <si>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</si>
  <si>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</si>
  <si>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</si>
  <si>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</si>
  <si>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</si>
  <si>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</si>
  <si>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</si>
  <si>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</si>
  <si>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</si>
  <si>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</si>
  <si>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</si>
  <si>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</si>
  <si>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</si>
  <si>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</si>
  <si>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</si>
  <si>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</si>
  <si>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</si>
  <si>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</si>
  <si>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</si>
  <si>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</si>
  <si>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</si>
  <si>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</si>
  <si>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</si>
  <si>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</si>
  <si>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</si>
  <si>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</si>
  <si>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</si>
  <si>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</si>
  <si>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</si>
  <si>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</si>
  <si>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</si>
  <si>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</si>
  <si>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</si>
  <si>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</si>
  <si>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</si>
  <si>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</si>
  <si>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</si>
  <si>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</si>
  <si>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</si>
  <si>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</si>
  <si>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</si>
  <si>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</si>
  <si>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</si>
  <si>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</si>
  <si>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</si>
  <si>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</si>
  <si>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</si>
  <si>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</si>
  <si>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</si>
  <si>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</si>
  <si>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</si>
  <si>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</si>
  <si>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</si>
  <si>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</si>
  <si>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</si>
  <si>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</si>
  <si>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</si>
  <si>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</si>
  <si>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</si>
  <si>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</si>
  <si>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</si>
  <si>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</si>
  <si>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</si>
  <si>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</si>
  <si>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</si>
  <si>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</si>
  <si>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</si>
  <si>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</si>
  <si>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</si>
  <si>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</si>
  <si>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</si>
  <si>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</si>
  <si>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</si>
  <si>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</si>
  <si>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</si>
  <si>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</si>
  <si>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</si>
  <si>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</si>
  <si>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</si>
  <si>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</si>
  <si>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</si>
  <si>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</si>
  <si>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</si>
  <si>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</si>
  <si>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</si>
  <si>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</si>
  <si>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</si>
  <si>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</si>
  <si>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</si>
  <si>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</si>
  <si>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</si>
  <si>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</si>
  <si>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</si>
  <si>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</si>
  <si>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</si>
  <si>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</si>
  <si>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</si>
  <si>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</si>
  <si>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</si>
  <si>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</si>
  <si>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</si>
  <si>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</si>
  <si>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</si>
  <si>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</si>
  <si>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</si>
  <si>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</si>
  <si>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</si>
  <si>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</si>
  <si>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</si>
  <si>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</si>
  <si>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</si>
  <si>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</si>
  <si>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</si>
  <si>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</si>
  <si>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</si>
  <si>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</si>
  <si>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</si>
  <si>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</si>
  <si>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</si>
  <si>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</si>
  <si>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</si>
  <si>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</si>
  <si>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</si>
  <si>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</si>
  <si>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</si>
  <si>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</si>
  <si>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</si>
  <si>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</si>
  <si>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</si>
  <si>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</si>
  <si>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</si>
  <si>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</si>
  <si>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</si>
  <si>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</si>
  <si>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</si>
  <si>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</si>
  <si>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</si>
  <si>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</si>
  <si>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</si>
  <si>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</si>
  <si>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</si>
  <si>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</si>
  <si>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</si>
  <si>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</si>
  <si>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</si>
  <si>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</si>
  <si>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</si>
  <si>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</si>
  <si>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</si>
  <si>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</si>
  <si>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</si>
  <si>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</si>
  <si>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</si>
  <si>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</si>
  <si>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</si>
  <si>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</si>
  <si>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</si>
  <si>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</si>
  <si>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</si>
  <si>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</si>
  <si>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</si>
  <si>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</si>
  <si>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</si>
  <si>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</si>
  <si>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</si>
  <si>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</si>
  <si>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</si>
  <si>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</si>
  <si>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</si>
  <si>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</si>
  <si>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</si>
  <si>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</si>
  <si>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</si>
  <si>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</si>
  <si>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</si>
  <si>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</si>
  <si>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</si>
  <si>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</si>
  <si>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</si>
  <si>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</si>
  <si>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</si>
  <si>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</si>
  <si>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</si>
  <si>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</si>
  <si>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</si>
  <si>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</si>
  <si>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</si>
  <si>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</si>
  <si>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</si>
  <si>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</si>
  <si>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</si>
  <si>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</si>
  <si>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</si>
  <si>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</si>
  <si>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</si>
  <si>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</si>
  <si>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</si>
  <si>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</si>
  <si>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</si>
  <si>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</si>
  <si>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</si>
  <si>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</si>
  <si>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</si>
  <si>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</si>
  <si>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</si>
  <si>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</si>
  <si>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</si>
  <si>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</si>
  <si>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</si>
  <si>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</si>
  <si>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</si>
  <si>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</si>
  <si>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</si>
  <si>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</si>
  <si>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</si>
  <si>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</si>
  <si>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</si>
  <si>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</si>
  <si>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</si>
  <si>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</si>
  <si>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</si>
  <si>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</si>
  <si>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</si>
  <si>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</si>
  <si>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</si>
  <si>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</si>
  <si>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</si>
  <si>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</si>
  <si>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</si>
  <si>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</si>
  <si>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</si>
  <si>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</si>
  <si>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</si>
  <si>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</si>
  <si>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</si>
  <si>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</si>
  <si>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</si>
  <si>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</si>
  <si>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</si>
  <si>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</si>
  <si>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</si>
  <si>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</si>
  <si>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</si>
  <si>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</si>
  <si>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</si>
  <si>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</si>
  <si>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</si>
  <si>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</si>
  <si>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</si>
  <si>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</si>
  <si>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</si>
  <si>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</si>
  <si>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</si>
  <si>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</si>
  <si>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</si>
  <si>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</si>
  <si>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</si>
  <si>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</si>
  <si>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</si>
  <si>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</si>
  <si>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</si>
  <si>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</si>
  <si>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</si>
  <si>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</si>
  <si>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</si>
  <si>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</si>
  <si>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</si>
  <si>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</si>
  <si>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</si>
  <si>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</si>
  <si>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</si>
  <si>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</si>
  <si>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</si>
  <si>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</si>
  <si>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</si>
  <si>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</si>
  <si>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</si>
  <si>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</si>
  <si>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</si>
  <si>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</si>
  <si>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</si>
  <si>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</si>
  <si>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</si>
  <si>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</si>
  <si>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</si>
  <si>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</si>
  <si>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</si>
  <si>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</si>
  <si>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</si>
  <si>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</si>
  <si>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</si>
  <si>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</si>
  <si>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</si>
  <si>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</si>
  <si>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</si>
  <si>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</si>
  <si>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</si>
  <si>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</si>
  <si>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</si>
  <si>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</si>
  <si>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</si>
  <si>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</si>
  <si>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</si>
  <si>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</si>
  <si>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</si>
  <si>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</si>
  <si>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</si>
  <si>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</si>
  <si>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</si>
  <si>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</si>
  <si>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</si>
  <si>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</si>
  <si>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</si>
  <si>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</si>
  <si>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</si>
  <si>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</si>
  <si>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</si>
  <si>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</si>
  <si>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</si>
  <si>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</si>
  <si>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</si>
  <si>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</si>
  <si>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</si>
  <si>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</si>
  <si>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</si>
  <si>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</si>
  <si>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</si>
  <si>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</si>
  <si>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</si>
  <si>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</si>
  <si>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</si>
  <si>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</si>
  <si>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</si>
  <si>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</si>
  <si>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</si>
  <si>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</si>
  <si>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</si>
  <si>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</si>
  <si>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</si>
  <si>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</si>
  <si>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</si>
  <si>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</si>
  <si>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</si>
  <si>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</si>
  <si>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</si>
  <si>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</si>
  <si>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</si>
  <si>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</si>
  <si>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</si>
  <si>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</si>
  <si>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</si>
  <si>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</si>
  <si>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</si>
  <si>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</si>
  <si>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</si>
  <si>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</si>
  <si>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</si>
  <si>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</si>
  <si>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</si>
  <si>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</si>
  <si>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</si>
  <si>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</si>
  <si>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</si>
  <si>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</si>
  <si>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</si>
  <si>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</si>
  <si>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</si>
  <si>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</si>
  <si>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</si>
  <si>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</si>
  <si>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</si>
  <si>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</si>
  <si>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</si>
  <si>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</si>
  <si>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</si>
  <si>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</si>
  <si>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</si>
  <si>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</si>
  <si>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</si>
  <si>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</si>
  <si>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</si>
  <si>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</si>
  <si>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</si>
  <si>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</si>
  <si>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</si>
  <si>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</si>
  <si>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</si>
  <si>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</si>
  <si>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</si>
  <si>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</si>
  <si>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</si>
  <si>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</si>
  <si>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</si>
  <si>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</si>
  <si>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</si>
  <si>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</si>
  <si>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</si>
  <si>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</si>
  <si>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</si>
  <si>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</si>
  <si>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</si>
  <si>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</si>
  <si>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</si>
  <si>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</si>
  <si>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</si>
  <si>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</si>
  <si>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</si>
  <si>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</si>
  <si>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</si>
  <si>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</si>
  <si>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</si>
  <si>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</si>
  <si>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</si>
  <si>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</si>
  <si>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</si>
  <si>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</si>
  <si>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</si>
  <si>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</si>
  <si>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</si>
  <si>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</si>
  <si>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</si>
  <si>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</si>
  <si>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</si>
  <si>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</si>
  <si>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</si>
  <si>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</si>
  <si>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</si>
  <si>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</si>
  <si>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</si>
  <si>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</si>
  <si>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</si>
  <si>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</si>
  <si>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</si>
  <si>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</si>
  <si>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</si>
  <si>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</si>
  <si>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</si>
  <si>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</si>
  <si>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</si>
  <si>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</si>
  <si>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</si>
  <si>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</si>
  <si>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</si>
  <si>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</si>
  <si>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</si>
  <si>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</si>
  <si>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</si>
  <si>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</si>
  <si>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</si>
  <si>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</si>
  <si>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</si>
  <si>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</si>
  <si>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</si>
  <si>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</si>
  <si>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</si>
  <si>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</si>
  <si>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</si>
  <si>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</si>
  <si>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</si>
  <si>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</si>
  <si>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</si>
  <si>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</si>
  <si>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</si>
  <si>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</si>
  <si>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</si>
  <si>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</si>
  <si>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</si>
  <si>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</si>
  <si>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</si>
  <si>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</si>
  <si>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</si>
  <si>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</si>
  <si>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</si>
  <si>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</si>
  <si>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</si>
  <si>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</si>
  <si>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</si>
  <si>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</si>
  <si>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</si>
  <si>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</si>
  <si>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</si>
  <si>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</si>
  <si>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</si>
  <si>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</si>
  <si>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</si>
  <si>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</si>
  <si>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</si>
  <si>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</si>
  <si>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</si>
  <si>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</si>
  <si>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</si>
  <si>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</si>
  <si>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</si>
  <si>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</si>
  <si>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</si>
  <si>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</si>
  <si>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</si>
  <si>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</si>
  <si>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</si>
  <si>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</si>
  <si>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</si>
  <si>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</si>
  <si>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</si>
  <si>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</si>
  <si>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</si>
  <si>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</si>
  <si>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</si>
  <si>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</si>
  <si>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</si>
  <si>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</si>
  <si>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</si>
  <si>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</si>
  <si>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</si>
  <si>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</si>
  <si>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</si>
  <si>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</si>
  <si>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</si>
  <si>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</si>
  <si>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</si>
  <si>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</si>
  <si>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</si>
  <si>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</si>
  <si>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</si>
  <si>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</si>
  <si>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</si>
  <si>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</si>
  <si>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</si>
  <si>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</si>
  <si>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</si>
  <si>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</si>
  <si>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</si>
  <si>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</si>
  <si>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</si>
  <si>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</si>
  <si>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</si>
  <si>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</si>
  <si>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</si>
  <si>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</si>
  <si>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</si>
  <si>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</si>
  <si>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</si>
  <si>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</si>
  <si>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</si>
  <si>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</si>
  <si>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</si>
  <si>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</si>
  <si>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</si>
  <si>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</si>
  <si>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</si>
  <si>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</si>
  <si>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</si>
  <si>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</si>
  <si>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</si>
  <si>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</si>
  <si>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</si>
  <si>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</si>
  <si>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</si>
  <si>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</si>
  <si>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</si>
  <si>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</si>
  <si>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</si>
  <si>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</si>
  <si>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</si>
  <si>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</si>
  <si>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</si>
  <si>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</si>
  <si>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</si>
  <si>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</si>
  <si>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</si>
  <si>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</si>
  <si>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</si>
  <si>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</si>
  <si>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</si>
  <si>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</si>
  <si>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</si>
  <si>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</si>
  <si>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</si>
  <si>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</si>
  <si>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</si>
  <si>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</si>
  <si>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</si>
  <si>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</si>
  <si>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</si>
  <si>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</si>
  <si>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</si>
  <si>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</si>
  <si>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</si>
  <si>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</si>
  <si>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</si>
  <si>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</si>
  <si>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</si>
  <si>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</si>
  <si>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</si>
  <si>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</si>
  <si>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</si>
  <si>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</si>
  <si>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</si>
  <si>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</si>
  <si>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</si>
  <si>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</si>
  <si>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</si>
  <si>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</si>
  <si>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</si>
  <si>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</si>
  <si>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</si>
  <si>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</si>
  <si>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</si>
  <si>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</si>
  <si>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</si>
  <si>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</si>
  <si>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</si>
  <si>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</si>
  <si>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</si>
  <si>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</si>
  <si>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</si>
  <si>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</si>
  <si>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</si>
  <si>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</si>
  <si>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</si>
  <si>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</si>
  <si>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</si>
  <si>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</si>
  <si>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</si>
  <si>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</si>
  <si>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</si>
  <si>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</si>
  <si>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</si>
  <si>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</si>
  <si>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</si>
  <si>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</si>
  <si>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</si>
  <si>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</si>
  <si>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</si>
  <si>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92000215000120</t>
  </si>
  <si>
    <t>PREFEITURA MUNICIPAL DE SEGREDO</t>
  </si>
  <si>
    <t xml:space="preserve">SERVIÇOS INICIAIS </t>
  </si>
  <si>
    <t>PLACA DE OBRA (PARA CONSTRUCAO CIVIL) EM CHAPA GALVANIZADA *N. 22*, ADESIVADA, DE *2,4 X 1,2* M (SEM POSTES PARA FIXACAO)</t>
  </si>
  <si>
    <t>EXECUÇÃO DE ALMOXARIFADO EM CANTEIRO DE OBRA EM CHAPA DE MADEIRA COMPENSADA, INCLUSO PRATELEIRAS. AF_02/2016</t>
  </si>
  <si>
    <t>1.1.1</t>
  </si>
  <si>
    <t>1.1.2</t>
  </si>
  <si>
    <t>1.1.3</t>
  </si>
  <si>
    <t>LOCACAO CONVENCIONAL DE OBRA, UTILIZANDO GABARITO DE TÁBUAS CORRIDAS PONTALETADAS A CADA 2,00M -  2 UTILIZAÇÕES. AF_10/2018</t>
  </si>
  <si>
    <t>MONTAGEM E DESMONTAGEM DE ANDAIME TUBULAR TIPO TORRE (EXCLUSIVE ANDAIME E LIMPEZA). AF_11/2017</t>
  </si>
  <si>
    <t>ESCAVAÇÃO MECANIZADA PARA BLOCO DE COROAMENTO OU SAPATA COM RETROESCAVADEIRA (INCLUINDO ESCAVAÇÃO PARA COLOCAÇÃO DE FÔRMAS). AF_06/2017</t>
  </si>
  <si>
    <t>FABRICAÇÃO, MONTAGEM E DESMONTAGEM DE FÔRMA PARA SAPATA, EM CHAPA DE MADEIRA COMPENSADA RESINADA, E=17 MM, 2 UTILIZAÇÕES. AF_06/2017</t>
  </si>
  <si>
    <t>LASTRO DE CONCRETO MAGRO, APLICADO EM BLOCOS DE COROAMENTO OU SAPATAS, ESPESSURA DE 5 CM. AF_08/2017</t>
  </si>
  <si>
    <t>ARMAÇÃO DE BLOCO, VIGA BALDRAME OU SAPATA UTILIZANDO AÇO CA-50 DE 12,5 MM - MONTAGEM. AF_06/2017</t>
  </si>
  <si>
    <t>CONCRETAGEM DE SAPATA, Fck=25MPa, COM USO DE BOMBA LANÇAMENTO, ADENSAMENTO E ACABAMENTO</t>
  </si>
  <si>
    <t>REATERRO MECANIZADO DE VALA COM ESCAVADEIRA HIDRÁULICA (CAPACIDADE DA CAÇAMBA: 0,8 M³ / POTÊNCIA: 111 HP), LARGURA DE 1,5 A 2,5 M, PROFUNDIDADE ATÉ 1,5 M, COM SOLO DE 1ª CATEGORIA EM LOCAIS COM BAIXO NÍVEL DE INTERFERÊNCIA. AF_04/2016</t>
  </si>
  <si>
    <t>MONTAGEM E DESMONTAGEM DE FÔRMA DE PILARES RETANGULARES E ESTRUTURAS SIMILARES, PÉ-DIREITO SIMPLES, EM CHAPA DE MADEIRA COMPENSADA RESINADA, 4 UTILIZAÇÕES. AF_09/2020</t>
  </si>
  <si>
    <t>ARMAÇÃO DE ESTRUTURAS DIVERSAS DE CONCRETO ARMADO, EXCETO VIGAS, PILARES, LAJES E FUNDAÇÕES, UTILIZANDO AÇO CA-60 DE 5,0 MM - MONTAGEM. AF_06/2022</t>
  </si>
  <si>
    <t>ARMAÇÃO DE ESTRUTURAS DIVERSAS DE CONCRETO ARMADO, EXCETO VIGAS, PILARES, LAJES E FUNDAÇÕES, UTILIZANDO AÇO CA-50 DE 6,3 MM - MONTAGEM. AF_06/2022</t>
  </si>
  <si>
    <t>ARMAÇÃO DE ESTRUTURAS DIVERSAS DE CONCRETO ARMADO, EXCETO VIGAS, PILARES, LAJES E FUNDAÇÕES, UTILIZANDO AÇO CA-50 DE 10,0 MM - MONTAGEM. AF_06/2022</t>
  </si>
  <si>
    <t>ARMAÇÃO DE ESTRUTURAS DIVERSAS DE CONCRETO ARMADO, EXCETO VIGAS, PILARES, LAJES E FUNDAÇÕES, UTILIZANDO AÇO CA-50 DE 12,5 MM - MONTAGEM. AF_06/2022</t>
  </si>
  <si>
    <t>ARMAÇÃO DE ESTRUTURAS DIVERSAS DE CONCRETO ARMADO, EXCETO VIGAS, PILARES, LAJES E FUNDAÇÕES, UTILIZANDO AÇO CA-50 DE 16,0 MM - MONTAGEM. AF_06/2022</t>
  </si>
  <si>
    <t>CONCRETAGEM DE PILARES, FCK = 25 MPA, COM USO DE BOMBA - LANÇAMENTO, ADENSAMENTO E ACABAMENTO. AF_02/2022</t>
  </si>
  <si>
    <t>ESTRUTURA METÁLICA - VIGA SUPERIOR PÓRTICO</t>
  </si>
  <si>
    <t>TRANSPORTE COM CAMINHÃO CARROCERIA COM GUINDAUTO (MUNCK),  MOMENTO MÁXIMO DE CARGA 11,7 TM, EM VIA URBANA PAVIMENTADA, DMT ATÉ 30KM (UNIDADE: TXKM). AF_07/2020</t>
  </si>
  <si>
    <t>TRANSPORTE COM CAMINHÃO CARROCERIA COM GUINDAUTO (MUNCK),  MOMENTO MÁXIMO DE CARGA 11,7 TM, EM VIA URBANA PAVIMENTADA, ADICIONAL PARA DMT EXCEDENTE A 30 KM (UNIDADE: TXKM). AF_07/2020</t>
  </si>
  <si>
    <t>ALVENARIA DE VEDAÇÃO DE BLOCOS CERÂMICOS MACIÇOS DE 5X10X20CM (ESPESSURA 10CM) E ARGAMASSA DE ASSENTAMENTO COM PREPARO EM BETONEIRA. AF_05/2020</t>
  </si>
  <si>
    <t>IMPERMEABILIZAÇÃO DE SUPERFÍCIE COM ARGAMASSA POLIMÉRICA / MEMBRANA ACRÍLICA, 3 DEMÃOS. AF_06/2018</t>
  </si>
  <si>
    <t>CHAPISCO APLICADO EM ALVENARIA (SEM PRESENÇA DE VÃOS) E ESTRUTURAS DE CONCRETO DE FACHADA, COM COLHER DE PEDREIRO.  ARGAMASSA TRAÇO 1:3 COM PREPARO EM BETONEIRA 400L. AF_10/2022</t>
  </si>
  <si>
    <t>EMBOÇO OU MASSA ÚNICA EM ARGAMASSA TRAÇO 1:2:8, PREPARO MANUAL, APLICADA MANUALMENTE EM PANOS CEGOS DE FACHADA (SEM PRESENÇA DE VÃOS), ESPESSURA DE 25 MM. AF_09/2022</t>
  </si>
  <si>
    <t>APLICAÇÃO MANUAL DE FUNDO SELADOR ACRÍLICO EM PANOS CEGOS DE FACHADA (SEM PRESENÇA DE VÃOS) DE EDIFÍCIOS DE MÚLTIPLOS PAVIMENTOS. AF_06/2014</t>
  </si>
  <si>
    <t>APLICAÇÃO MANUAL DE PINTURA COM TINTA TEXTURIZADA ACRÍLICA EM PANOS CEGOS DE FACHADA (SEM PRESENÇA DE VÃOS) DE EDIFÍCIOS DE MÚLTIPLOS PAVIMENTOS, UMA COR. AF_06/2014</t>
  </si>
  <si>
    <t>ELETRODUTO FLEXÍVEL CORRUGADO, PVC, DN 25 MM (3/4"), PARA CIRCUITOS TERMINAIS, INSTALADO EM PAREDE - FORNECIMENTO E INSTALAÇÃO. AF_03/2023</t>
  </si>
  <si>
    <t>CABO DE COBRE FLEXÍVEL ISOLADO, 4 MM², ANTI-CHAMA 450/750 V, PARA CIRCUITOS TERMINAIS - FORNECIMENTO E INSTALAÇÃO. AF_03/2023</t>
  </si>
  <si>
    <t>RELÉ FOTOELÉTRICO PARA COMANDO DE ILUMINAÇÃO EXTERNA 1000 W - FORNECIMENTO E INSTALAÇÃO. AF_08/2020</t>
  </si>
  <si>
    <t>BASE PARA RELE COM SUPORTE METALICO</t>
  </si>
  <si>
    <t>ISOLADOR, TIPO DISCO, PARA TENSÃO 15 KV - FORNECIMENTO E INSTALAÇÃO. AF_07/2020</t>
  </si>
  <si>
    <t>REFLETOR EM LED 100W RETANGULAR</t>
  </si>
  <si>
    <t>REFLETOR EM LED 50W RETANGULAR</t>
  </si>
  <si>
    <t>CONFECÇÃO E INSTALAÇÃO DE BRASÃO E LETREIRO</t>
  </si>
  <si>
    <t>GUINCHO ELÉTRICO DE COLUNA, CAPACIDADE 400 KG, COM MOTO FREIO, MOTOR TRIFÁSICO DE 1,25 CV - CHP DIURNO. AF_03/2016</t>
  </si>
  <si>
    <t>PORTICO DE ACESSO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</si>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</sst>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7" applyNumberFormat="0" applyAlignment="0" applyProtection="0"/>
    <xf numFmtId="0" fontId="25" fillId="10" borderId="28" applyNumberFormat="0" applyAlignment="0" applyProtection="0"/>
    <xf numFmtId="0" fontId="26" fillId="10" borderId="27" applyNumberFormat="0" applyAlignment="0" applyProtection="0"/>
    <xf numFmtId="0" fontId="27" fillId="0" borderId="29" applyNumberFormat="0" applyFill="0" applyAlignment="0" applyProtection="0"/>
    <xf numFmtId="0" fontId="1" fillId="11" borderId="30" applyNumberFormat="0" applyAlignment="0" applyProtection="0"/>
    <xf numFmtId="0" fontId="8" fillId="0" borderId="0" applyNumberFormat="0" applyFill="0" applyBorder="0" applyAlignment="0" applyProtection="0"/>
    <xf numFmtId="0" fontId="9" fillId="12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" fillId="36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5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164" fontId="1" fillId="2" borderId="1" xfId="0" applyNumberFormat="1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vertical="center" wrapText="1"/>
    </xf>
    <xf numFmtId="0" fontId="15" fillId="5" borderId="19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vertical="center" wrapText="1"/>
    </xf>
    <xf numFmtId="0" fontId="16" fillId="4" borderId="21" xfId="0" applyFont="1" applyFill="1" applyBorder="1" applyAlignment="1" applyProtection="1">
      <alignment vertical="center" wrapText="1"/>
    </xf>
    <xf numFmtId="0" fontId="15" fillId="5" borderId="20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7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8" borderId="34" xfId="0" applyFont="1" applyFill="1" applyBorder="1" applyAlignment="1">
      <alignment horizontal="center" vertical="top" wrapText="1"/>
    </xf>
    <xf numFmtId="0" fontId="29" fillId="37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69" fontId="4" fillId="0" borderId="1" xfId="49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3" sqref="B3:G3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6" t="s">
        <v>3752</v>
      </c>
      <c r="B1" s="187"/>
      <c r="C1" s="187"/>
      <c r="D1" s="187"/>
      <c r="E1" s="187"/>
      <c r="F1" s="187"/>
      <c r="G1" s="188"/>
    </row>
    <row r="2" spans="1:8" s="92" customFormat="1" ht="15.75" thickBot="1" x14ac:dyDescent="0.3">
      <c r="A2" s="46" t="s">
        <v>161</v>
      </c>
      <c r="B2" s="192" t="s">
        <v>4003</v>
      </c>
      <c r="C2" s="192"/>
      <c r="D2" s="76" t="s">
        <v>162</v>
      </c>
      <c r="E2" s="109">
        <v>1</v>
      </c>
      <c r="F2" s="77" t="s">
        <v>163</v>
      </c>
      <c r="G2" s="35">
        <v>2024</v>
      </c>
      <c r="H2" s="89"/>
    </row>
    <row r="3" spans="1:8" s="92" customFormat="1" ht="31.5" customHeight="1" thickBot="1" x14ac:dyDescent="0.3">
      <c r="A3" s="41" t="s">
        <v>153</v>
      </c>
      <c r="B3" s="193" t="s">
        <v>4048</v>
      </c>
      <c r="C3" s="193"/>
      <c r="D3" s="193"/>
      <c r="E3" s="193"/>
      <c r="F3" s="193"/>
      <c r="G3" s="194"/>
    </row>
    <row r="4" spans="1:8" s="92" customFormat="1" ht="15.75" thickBot="1" x14ac:dyDescent="0.3">
      <c r="A4" s="46" t="s">
        <v>175</v>
      </c>
      <c r="B4" s="195" t="s">
        <v>4008</v>
      </c>
      <c r="C4" s="195"/>
      <c r="D4" s="195"/>
      <c r="E4" s="196"/>
      <c r="F4" s="47" t="s">
        <v>179</v>
      </c>
      <c r="G4" s="121" t="s">
        <v>4007</v>
      </c>
    </row>
    <row r="5" spans="1:8" s="92" customFormat="1" ht="15.75" thickBot="1" x14ac:dyDescent="0.3">
      <c r="A5" s="46" t="s">
        <v>3785</v>
      </c>
      <c r="B5" s="124" t="s">
        <v>170</v>
      </c>
      <c r="C5" s="172" t="s">
        <v>3956</v>
      </c>
      <c r="D5" s="172"/>
      <c r="E5" s="172"/>
      <c r="F5" s="197"/>
      <c r="G5" s="198"/>
    </row>
    <row r="6" spans="1:8" s="94" customFormat="1" ht="15.75" thickBot="1" x14ac:dyDescent="0.3">
      <c r="A6" s="46" t="s">
        <v>155</v>
      </c>
      <c r="B6" s="78">
        <f>'Orçamento-base'!C6</f>
        <v>199864.37999999998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3747</v>
      </c>
      <c r="B8" s="91">
        <f>COUNT('Orçamento-base'!B12:B39933)</f>
        <v>35</v>
      </c>
      <c r="C8" s="81"/>
      <c r="D8" s="81"/>
      <c r="E8" s="82"/>
      <c r="F8" s="81"/>
      <c r="G8" s="98"/>
      <c r="H8" s="95"/>
    </row>
    <row r="9" spans="1:8" s="96" customFormat="1" x14ac:dyDescent="0.25">
      <c r="A9" s="154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25">
      <c r="A11" s="189" t="s">
        <v>3750</v>
      </c>
      <c r="B11" s="190" t="s">
        <v>3751</v>
      </c>
      <c r="C11" s="185" t="s">
        <v>165</v>
      </c>
      <c r="D11" s="185"/>
      <c r="E11" s="185"/>
      <c r="F11" s="185"/>
      <c r="G11" s="108" t="s">
        <v>171</v>
      </c>
    </row>
    <row r="12" spans="1:8" x14ac:dyDescent="0.25">
      <c r="A12" s="189"/>
      <c r="B12" s="191"/>
      <c r="C12" s="101" t="s">
        <v>164</v>
      </c>
      <c r="D12" s="101"/>
      <c r="E12" s="101"/>
      <c r="F12" s="101"/>
      <c r="G12" s="101" t="s">
        <v>164</v>
      </c>
    </row>
    <row r="13" spans="1:8" x14ac:dyDescent="0.25">
      <c r="A13" s="36"/>
      <c r="B13" s="37"/>
      <c r="C13" s="162">
        <f>SUMIF('Orçamento-base'!$A$12:$A$39935,Identificação!$A13,'Orçamento-base'!$K$12:$K$39935)</f>
        <v>0</v>
      </c>
      <c r="D13" s="162"/>
      <c r="E13" s="162"/>
      <c r="F13" s="162"/>
      <c r="G13" s="86">
        <f>SUMIF(Proposta!$A$12:$A$39953,Identificação!$A13,Proposta!$H$12:$H$39953)</f>
        <v>0</v>
      </c>
    </row>
    <row r="14" spans="1:8" x14ac:dyDescent="0.25">
      <c r="A14" s="36">
        <v>1</v>
      </c>
      <c r="B14" s="37" t="s">
        <v>4048</v>
      </c>
      <c r="C14" s="153">
        <v>199864.38</v>
      </c>
      <c r="D14" s="153"/>
      <c r="E14" s="153"/>
      <c r="F14" s="153"/>
      <c r="G14" s="153">
        <f>SUMIF(Proposta!$A$12:$A$39953,Identificação!$A14,Proposta!$H$12:$H$39953)</f>
        <v>0</v>
      </c>
    </row>
    <row r="15" spans="1:8" x14ac:dyDescent="0.25">
      <c r="A15" s="36"/>
      <c r="B15" s="37"/>
      <c r="C15" s="153"/>
      <c r="D15" s="153"/>
      <c r="E15" s="153"/>
      <c r="F15" s="153"/>
      <c r="G15" s="153">
        <f>SUMIF(Proposta!$A$12:$A$39953,Identificação!$A15,Proposta!$H$12:$H$39953)</f>
        <v>0</v>
      </c>
    </row>
    <row r="16" spans="1:8" x14ac:dyDescent="0.25">
      <c r="A16" s="36"/>
      <c r="B16" s="37"/>
      <c r="C16" s="153">
        <f>SUMIF('Orçamento-base'!$A$12:$A$39935,Identificação!$A16,'Orçamento-base'!$K$12:$K$39935)</f>
        <v>0</v>
      </c>
      <c r="D16" s="153"/>
      <c r="E16" s="153"/>
      <c r="F16" s="153"/>
      <c r="G16" s="153">
        <f>SUMIF(Proposta!$A$12:$A$39953,Identificação!$A16,Proposta!$H$12:$H$39953)</f>
        <v>0</v>
      </c>
    </row>
    <row r="17" spans="1:7" x14ac:dyDescent="0.25">
      <c r="A17" s="36"/>
      <c r="B17" s="37"/>
      <c r="C17" s="153">
        <f>SUMIF('Orçamento-base'!$A$12:$A$39935,Identificação!$A17,'Orçamento-base'!$K$12:$K$39935)</f>
        <v>0</v>
      </c>
      <c r="D17" s="153"/>
      <c r="E17" s="153"/>
      <c r="F17" s="153"/>
      <c r="G17" s="153">
        <f>SUMIF(Proposta!$A$12:$A$39953,Identificação!$A17,Proposta!$H$12:$H$39953)</f>
        <v>0</v>
      </c>
    </row>
    <row r="18" spans="1:7" x14ac:dyDescent="0.25">
      <c r="A18" s="36"/>
      <c r="B18" s="37"/>
      <c r="C18" s="153">
        <f>SUMIF('Orçamento-base'!$A$12:$A$39935,Identificação!$A18,'Orçamento-base'!$K$12:$K$39935)</f>
        <v>0</v>
      </c>
      <c r="D18" s="153"/>
      <c r="E18" s="153"/>
      <c r="F18" s="153"/>
      <c r="G18" s="153">
        <f>SUMIF(Proposta!$A$12:$A$39953,Identificação!$A18,Proposta!$H$12:$H$39953)</f>
        <v>0</v>
      </c>
    </row>
    <row r="19" spans="1:7" x14ac:dyDescent="0.25">
      <c r="A19" s="36"/>
      <c r="B19" s="37"/>
      <c r="C19" s="153">
        <f>SUMIF('Orçamento-base'!$A$12:$A$39935,Identificação!$A19,'Orçamento-base'!$K$12:$K$39935)</f>
        <v>0</v>
      </c>
      <c r="D19" s="153"/>
      <c r="E19" s="153"/>
      <c r="F19" s="153"/>
      <c r="G19" s="153">
        <f>SUMIF(Proposta!$A$12:$A$39953,Identificação!$A19,Proposta!$H$12:$H$39953)</f>
        <v>0</v>
      </c>
    </row>
    <row r="20" spans="1:7" x14ac:dyDescent="0.25">
      <c r="A20" s="36"/>
      <c r="B20" s="37"/>
      <c r="C20" s="153">
        <f>SUMIF('Orçamento-base'!$A$12:$A$39935,Identificação!$A20,'Orçamento-base'!$K$12:$K$39935)</f>
        <v>0</v>
      </c>
      <c r="D20" s="153"/>
      <c r="E20" s="153"/>
      <c r="F20" s="153"/>
      <c r="G20" s="153">
        <f>SUMIF(Proposta!$A$12:$A$39953,Identificação!$A20,Proposta!$H$12:$H$39953)</f>
        <v>0</v>
      </c>
    </row>
    <row r="21" spans="1:7" x14ac:dyDescent="0.25">
      <c r="A21" s="36"/>
      <c r="B21" s="37"/>
      <c r="C21" s="153">
        <f>SUMIF('Orçamento-base'!$A$12:$A$39935,Identificação!$A21,'Orçamento-base'!$K$12:$K$39935)</f>
        <v>0</v>
      </c>
      <c r="D21" s="153"/>
      <c r="E21" s="153"/>
      <c r="F21" s="153"/>
      <c r="G21" s="153">
        <f>SUMIF(Proposta!$A$12:$A$39953,Identificação!$A21,Proposta!$H$12:$H$39953)</f>
        <v>0</v>
      </c>
    </row>
    <row r="22" spans="1:7" x14ac:dyDescent="0.25">
      <c r="A22" s="36"/>
      <c r="B22" s="37"/>
      <c r="C22" s="153">
        <f>SUMIF('Orçamento-base'!$A$12:$A$39935,Identificação!$A22,'Orçamento-base'!$K$12:$K$39935)</f>
        <v>0</v>
      </c>
      <c r="D22" s="153"/>
      <c r="E22" s="153"/>
      <c r="F22" s="153"/>
      <c r="G22" s="153">
        <f>SUMIF(Proposta!$A$12:$A$39953,Identificação!$A22,Proposta!$H$12:$H$39953)</f>
        <v>0</v>
      </c>
    </row>
    <row r="23" spans="1:7" x14ac:dyDescent="0.25">
      <c r="A23" s="36"/>
      <c r="B23" s="37"/>
      <c r="C23" s="153">
        <f>SUMIF('Orçamento-base'!$A$12:$A$39935,Identificação!$A23,'Orçamento-base'!$K$12:$K$39935)</f>
        <v>0</v>
      </c>
      <c r="D23" s="153"/>
      <c r="E23" s="153"/>
      <c r="F23" s="153"/>
      <c r="G23" s="153">
        <f>SUMIF(Proposta!$A$12:$A$39953,Identificação!$A23,Proposta!$H$12:$H$39953)</f>
        <v>0</v>
      </c>
    </row>
    <row r="24" spans="1:7" x14ac:dyDescent="0.25">
      <c r="A24" s="36"/>
      <c r="B24" s="37"/>
      <c r="C24" s="153">
        <f>SUMIF('Orçamento-base'!$A$12:$A$39935,Identificação!$A24,'Orçamento-base'!$K$12:$K$39935)</f>
        <v>0</v>
      </c>
      <c r="D24" s="153"/>
      <c r="E24" s="153"/>
      <c r="F24" s="153"/>
      <c r="G24" s="153">
        <f>SUMIF(Proposta!$A$12:$A$39953,Identificação!$A24,Proposta!$H$12:$H$39953)</f>
        <v>0</v>
      </c>
    </row>
    <row r="25" spans="1:7" x14ac:dyDescent="0.25">
      <c r="A25" s="36"/>
      <c r="B25" s="37"/>
      <c r="C25" s="153">
        <f>SUMIF('Orçamento-base'!$A$12:$A$39935,Identificação!$A25,'Orçamento-base'!$K$12:$K$39935)</f>
        <v>0</v>
      </c>
      <c r="D25" s="153"/>
      <c r="E25" s="153"/>
      <c r="F25" s="153"/>
      <c r="G25" s="153">
        <f>SUMIF(Proposta!$A$12:$A$39953,Identificação!$A25,Proposta!$H$12:$H$39953)</f>
        <v>0</v>
      </c>
    </row>
    <row r="26" spans="1:7" x14ac:dyDescent="0.25">
      <c r="A26" s="36"/>
      <c r="B26" s="37"/>
      <c r="C26" s="153">
        <f>SUMIF('Orçamento-base'!$A$12:$A$39935,Identificação!$A26,'Orçamento-base'!$K$12:$K$39935)</f>
        <v>0</v>
      </c>
      <c r="D26" s="153"/>
      <c r="E26" s="153"/>
      <c r="F26" s="153"/>
      <c r="G26" s="153">
        <f>SUMIF(Proposta!$A$12:$A$39953,Identificação!$A26,Proposta!$H$12:$H$39953)</f>
        <v>0</v>
      </c>
    </row>
    <row r="27" spans="1:7" x14ac:dyDescent="0.25">
      <c r="A27" s="36"/>
      <c r="B27" s="37"/>
      <c r="C27" s="153">
        <f>SUMIF('Orçamento-base'!$A$12:$A$39935,Identificação!$A27,'Orçamento-base'!$K$12:$K$39935)</f>
        <v>0</v>
      </c>
      <c r="D27" s="153"/>
      <c r="E27" s="153"/>
      <c r="F27" s="153"/>
      <c r="G27" s="153">
        <f>SUMIF(Proposta!$A$12:$A$39953,Identificação!$A27,Proposta!$H$12:$H$39953)</f>
        <v>0</v>
      </c>
    </row>
    <row r="28" spans="1:7" x14ac:dyDescent="0.25">
      <c r="A28" s="36"/>
      <c r="B28" s="37"/>
      <c r="C28" s="153">
        <f>SUMIF('Orçamento-base'!$A$12:$A$39935,Identificação!$A28,'Orçamento-base'!$K$12:$K$39935)</f>
        <v>0</v>
      </c>
      <c r="D28" s="153"/>
      <c r="E28" s="153"/>
      <c r="F28" s="153"/>
      <c r="G28" s="153">
        <f>SUMIF(Proposta!$A$12:$A$39953,Identificação!$A28,Proposta!$H$12:$H$39953)</f>
        <v>0</v>
      </c>
    </row>
    <row r="29" spans="1:7" x14ac:dyDescent="0.25">
      <c r="A29" s="36"/>
      <c r="B29" s="37"/>
      <c r="C29" s="153">
        <f>SUMIF('Orçamento-base'!$A$12:$A$39935,Identificação!$A29,'Orçamento-base'!$K$12:$K$39935)</f>
        <v>0</v>
      </c>
      <c r="D29" s="153"/>
      <c r="E29" s="153"/>
      <c r="F29" s="153"/>
      <c r="G29" s="153">
        <f>SUMIF(Proposta!$A$12:$A$39953,Identificação!$A29,Proposta!$H$12:$H$39953)</f>
        <v>0</v>
      </c>
    </row>
    <row r="30" spans="1:7" x14ac:dyDescent="0.25">
      <c r="A30" s="36"/>
      <c r="B30" s="37"/>
      <c r="C30" s="153">
        <f>SUMIF('Orçamento-base'!$A$12:$A$39935,Identificação!$A30,'Orçamento-base'!$K$12:$K$39935)</f>
        <v>0</v>
      </c>
      <c r="D30" s="153"/>
      <c r="E30" s="153"/>
      <c r="F30" s="153"/>
      <c r="G30" s="153">
        <f>SUMIF(Proposta!$A$12:$A$39953,Identificação!$A30,Proposta!$H$12:$H$39953)</f>
        <v>0</v>
      </c>
    </row>
    <row r="31" spans="1:7" x14ac:dyDescent="0.25">
      <c r="A31" s="36"/>
      <c r="B31" s="37"/>
      <c r="C31" s="153">
        <f>SUMIF('Orçamento-base'!$A$12:$A$39935,Identificação!$A31,'Orçamento-base'!$K$12:$K$39935)</f>
        <v>0</v>
      </c>
      <c r="D31" s="153"/>
      <c r="E31" s="153"/>
      <c r="F31" s="153"/>
      <c r="G31" s="153">
        <f>SUMIF(Proposta!$A$12:$A$39953,Identificação!$A31,Proposta!$H$12:$H$39953)</f>
        <v>0</v>
      </c>
    </row>
    <row r="32" spans="1:7" x14ac:dyDescent="0.25">
      <c r="A32" s="36"/>
      <c r="B32" s="37"/>
      <c r="C32" s="153">
        <f>SUMIF('Orçamento-base'!$A$12:$A$39935,Identificação!$A32,'Orçamento-base'!$K$12:$K$39935)</f>
        <v>0</v>
      </c>
      <c r="D32" s="153"/>
      <c r="E32" s="153"/>
      <c r="F32" s="153"/>
      <c r="G32" s="153">
        <f>SUMIF(Proposta!$A$12:$A$39953,Identificação!$A32,Proposta!$H$12:$H$39953)</f>
        <v>0</v>
      </c>
    </row>
    <row r="33" spans="1:7" x14ac:dyDescent="0.25">
      <c r="A33" s="36"/>
      <c r="B33" s="37"/>
      <c r="C33" s="153">
        <f>SUMIF('Orçamento-base'!$A$12:$A$39935,Identificação!$A33,'Orçamento-base'!$K$12:$K$39935)</f>
        <v>0</v>
      </c>
      <c r="D33" s="153"/>
      <c r="E33" s="153"/>
      <c r="F33" s="153"/>
      <c r="G33" s="153">
        <f>SUMIF(Proposta!$A$12:$A$39953,Identificação!$A33,Proposta!$H$12:$H$39953)</f>
        <v>0</v>
      </c>
    </row>
    <row r="34" spans="1:7" x14ac:dyDescent="0.25">
      <c r="A34" s="36"/>
      <c r="B34" s="37"/>
      <c r="C34" s="153">
        <f>SUMIF('Orçamento-base'!$A$12:$A$39935,Identificação!$A34,'Orçamento-base'!$K$12:$K$39935)</f>
        <v>0</v>
      </c>
      <c r="D34" s="153"/>
      <c r="E34" s="153"/>
      <c r="F34" s="153"/>
      <c r="G34" s="153">
        <f>SUMIF(Proposta!$A$12:$A$39953,Identificação!$A34,Proposta!$H$12:$H$39953)</f>
        <v>0</v>
      </c>
    </row>
    <row r="35" spans="1:7" x14ac:dyDescent="0.25">
      <c r="A35" s="36"/>
      <c r="B35" s="37"/>
      <c r="C35" s="153">
        <f>SUMIF('Orçamento-base'!$A$12:$A$39935,Identificação!$A35,'Orçamento-base'!$K$12:$K$39935)</f>
        <v>0</v>
      </c>
      <c r="D35" s="153"/>
      <c r="E35" s="153"/>
      <c r="F35" s="153"/>
      <c r="G35" s="153">
        <f>SUMIF(Proposta!$A$12:$A$39953,Identificação!$A35,Proposta!$H$12:$H$39953)</f>
        <v>0</v>
      </c>
    </row>
    <row r="36" spans="1:7" x14ac:dyDescent="0.25">
      <c r="A36" s="36"/>
      <c r="B36" s="37"/>
      <c r="C36" s="153">
        <f>SUMIF('Orçamento-base'!$A$12:$A$39935,Identificação!$A36,'Orçamento-base'!$K$12:$K$39935)</f>
        <v>0</v>
      </c>
      <c r="D36" s="153"/>
      <c r="E36" s="153"/>
      <c r="F36" s="153"/>
      <c r="G36" s="153">
        <f>SUMIF(Proposta!$A$12:$A$39953,Identificação!$A36,Proposta!$H$12:$H$39953)</f>
        <v>0</v>
      </c>
    </row>
    <row r="37" spans="1:7" x14ac:dyDescent="0.25">
      <c r="A37" s="36"/>
      <c r="B37" s="37"/>
      <c r="C37" s="153">
        <f>SUMIF('Orçamento-base'!$A$12:$A$39935,Identificação!$A37,'Orçamento-base'!$K$12:$K$39935)</f>
        <v>0</v>
      </c>
      <c r="D37" s="153"/>
      <c r="E37" s="153"/>
      <c r="F37" s="153"/>
      <c r="G37" s="153">
        <f>SUMIF(Proposta!$A$12:$A$39953,Identificação!$A37,Proposta!$H$12:$H$39953)</f>
        <v>0</v>
      </c>
    </row>
    <row r="38" spans="1:7" x14ac:dyDescent="0.25">
      <c r="A38" s="36"/>
      <c r="B38" s="37"/>
      <c r="C38" s="153">
        <f>SUMIF('Orçamento-base'!$A$12:$A$39935,Identificação!$A38,'Orçamento-base'!$K$12:$K$39935)</f>
        <v>0</v>
      </c>
      <c r="D38" s="153"/>
      <c r="E38" s="153"/>
      <c r="F38" s="153"/>
      <c r="G38" s="153">
        <f>SUMIF(Proposta!$A$12:$A$39953,Identificação!$A38,Proposta!$H$12:$H$39953)</f>
        <v>0</v>
      </c>
    </row>
    <row r="39" spans="1:7" x14ac:dyDescent="0.25">
      <c r="A39" s="36"/>
      <c r="B39" s="37"/>
      <c r="C39" s="153">
        <f>SUMIF('Orçamento-base'!$A$12:$A$39935,Identificação!$A39,'Orçamento-base'!$K$12:$K$39935)</f>
        <v>0</v>
      </c>
      <c r="D39" s="153"/>
      <c r="E39" s="153"/>
      <c r="F39" s="153"/>
      <c r="G39" s="153">
        <f>SUMIF(Proposta!$A$12:$A$39953,Identificação!$A39,Proposta!$H$12:$H$39953)</f>
        <v>0</v>
      </c>
    </row>
    <row r="40" spans="1:7" x14ac:dyDescent="0.25">
      <c r="A40" s="36"/>
      <c r="B40" s="37"/>
      <c r="C40" s="153">
        <f>SUMIF('Orçamento-base'!$A$12:$A$39935,Identificação!$A40,'Orçamento-base'!$K$12:$K$39935)</f>
        <v>0</v>
      </c>
      <c r="D40" s="153"/>
      <c r="E40" s="153"/>
      <c r="F40" s="153"/>
      <c r="G40" s="153">
        <f>SUMIF(Proposta!$A$12:$A$39953,Identificação!$A40,Proposta!$H$12:$H$39953)</f>
        <v>0</v>
      </c>
    </row>
    <row r="41" spans="1:7" x14ac:dyDescent="0.25">
      <c r="A41" s="36"/>
      <c r="B41" s="37"/>
      <c r="C41" s="153">
        <f>SUMIF('Orçamento-base'!$A$12:$A$39935,Identificação!$A41,'Orçamento-base'!$K$12:$K$39935)</f>
        <v>0</v>
      </c>
      <c r="D41" s="153"/>
      <c r="E41" s="153"/>
      <c r="F41" s="153"/>
      <c r="G41" s="153">
        <f>SUMIF(Proposta!$A$12:$A$39953,Identificação!$A41,Proposta!$H$12:$H$39953)</f>
        <v>0</v>
      </c>
    </row>
    <row r="42" spans="1:7" x14ac:dyDescent="0.25">
      <c r="A42" s="36"/>
      <c r="B42" s="37"/>
      <c r="C42" s="153">
        <f>SUMIF('Orçamento-base'!$A$12:$A$39935,Identificação!$A42,'Orçamento-base'!$K$12:$K$39935)</f>
        <v>0</v>
      </c>
      <c r="D42" s="153"/>
      <c r="E42" s="153"/>
      <c r="F42" s="153"/>
      <c r="G42" s="153">
        <f>SUMIF(Proposta!$A$12:$A$39953,Identificação!$A42,Proposta!$H$12:$H$39953)</f>
        <v>0</v>
      </c>
    </row>
    <row r="43" spans="1:7" x14ac:dyDescent="0.25">
      <c r="A43" s="36"/>
      <c r="B43" s="37"/>
      <c r="C43" s="153">
        <f>SUMIF('Orçamento-base'!$A$12:$A$39935,Identificação!$A43,'Orçamento-base'!$K$12:$K$39935)</f>
        <v>0</v>
      </c>
      <c r="D43" s="153"/>
      <c r="E43" s="153"/>
      <c r="F43" s="153"/>
      <c r="G43" s="153">
        <f>SUMIF(Proposta!$A$12:$A$39953,Identificação!$A43,Proposta!$H$12:$H$39953)</f>
        <v>0</v>
      </c>
    </row>
    <row r="44" spans="1:7" x14ac:dyDescent="0.25">
      <c r="A44" s="36"/>
      <c r="B44" s="37"/>
      <c r="C44" s="153">
        <f>SUMIF('Orçamento-base'!$A$12:$A$39935,Identificação!$A44,'Orçamento-base'!$K$12:$K$39935)</f>
        <v>0</v>
      </c>
      <c r="D44" s="153"/>
      <c r="E44" s="153"/>
      <c r="F44" s="153"/>
      <c r="G44" s="153">
        <f>SUMIF(Proposta!$A$12:$A$39953,Identificação!$A44,Proposta!$H$12:$H$39953)</f>
        <v>0</v>
      </c>
    </row>
    <row r="45" spans="1:7" x14ac:dyDescent="0.25">
      <c r="A45" s="36"/>
      <c r="B45" s="37"/>
      <c r="C45" s="153">
        <f>SUMIF('Orçamento-base'!$A$12:$A$39935,Identificação!$A45,'Orçamento-base'!$K$12:$K$39935)</f>
        <v>0</v>
      </c>
      <c r="D45" s="153"/>
      <c r="E45" s="153"/>
      <c r="F45" s="153"/>
      <c r="G45" s="153">
        <f>SUMIF(Proposta!$A$12:$A$39953,Identificação!$A45,Proposta!$H$12:$H$39953)</f>
        <v>0</v>
      </c>
    </row>
    <row r="46" spans="1:7" x14ac:dyDescent="0.25">
      <c r="A46" s="36"/>
      <c r="B46" s="37"/>
      <c r="C46" s="153">
        <f>SUMIF('Orçamento-base'!$A$12:$A$39935,Identificação!$A46,'Orçamento-base'!$K$12:$K$39935)</f>
        <v>0</v>
      </c>
      <c r="D46" s="153"/>
      <c r="E46" s="153"/>
      <c r="F46" s="153"/>
      <c r="G46" s="153">
        <f>SUMIF(Proposta!$A$12:$A$39953,Identificação!$A46,Proposta!$H$12:$H$39953)</f>
        <v>0</v>
      </c>
    </row>
    <row r="47" spans="1:7" x14ac:dyDescent="0.25">
      <c r="A47" s="36"/>
      <c r="B47" s="37"/>
      <c r="C47" s="153">
        <f>SUMIF('Orçamento-base'!$A$12:$A$39935,Identificação!$A47,'Orçamento-base'!$K$12:$K$39935)</f>
        <v>0</v>
      </c>
      <c r="D47" s="153"/>
      <c r="E47" s="153"/>
      <c r="F47" s="153"/>
      <c r="G47" s="153">
        <f>SUMIF(Proposta!$A$12:$A$39953,Identificação!$A47,Proposta!$H$12:$H$39953)</f>
        <v>0</v>
      </c>
    </row>
    <row r="48" spans="1:7" x14ac:dyDescent="0.25">
      <c r="A48" s="36"/>
      <c r="B48" s="37"/>
      <c r="C48" s="153">
        <f>SUMIF('Orçamento-base'!$A$12:$A$39935,Identificação!$A48,'Orçamento-base'!$K$12:$K$39935)</f>
        <v>0</v>
      </c>
      <c r="D48" s="153"/>
      <c r="E48" s="153"/>
      <c r="F48" s="153"/>
      <c r="G48" s="153">
        <f>SUMIF(Proposta!$A$12:$A$39953,Identificação!$A48,Proposta!$H$12:$H$39953)</f>
        <v>0</v>
      </c>
    </row>
    <row r="49" spans="1:7" x14ac:dyDescent="0.25">
      <c r="A49" s="36"/>
      <c r="B49" s="37"/>
      <c r="C49" s="153">
        <f>SUMIF('Orçamento-base'!$A$12:$A$39935,Identificação!$A49,'Orçamento-base'!$K$12:$K$39935)</f>
        <v>0</v>
      </c>
      <c r="D49" s="153"/>
      <c r="E49" s="153"/>
      <c r="F49" s="153"/>
      <c r="G49" s="153">
        <f>SUMIF(Proposta!$A$12:$A$39953,Identificação!$A49,Proposta!$H$12:$H$39953)</f>
        <v>0</v>
      </c>
    </row>
    <row r="50" spans="1:7" x14ac:dyDescent="0.25">
      <c r="A50" s="36"/>
      <c r="B50" s="37"/>
      <c r="C50" s="153">
        <f>SUMIF('Orçamento-base'!$A$12:$A$39935,Identificação!$A50,'Orçamento-base'!$K$12:$K$39935)</f>
        <v>0</v>
      </c>
      <c r="D50" s="153"/>
      <c r="E50" s="153"/>
      <c r="F50" s="153"/>
      <c r="G50" s="153">
        <f>SUMIF(Proposta!$A$12:$A$39953,Identificação!$A50,Proposta!$H$12:$H$39953)</f>
        <v>0</v>
      </c>
    </row>
    <row r="51" spans="1:7" x14ac:dyDescent="0.25">
      <c r="A51" s="36"/>
      <c r="B51" s="37"/>
      <c r="C51" s="153">
        <f>SUMIF('Orçamento-base'!$A$12:$A$39935,Identificação!$A51,'Orçamento-base'!$K$12:$K$39935)</f>
        <v>0</v>
      </c>
      <c r="D51" s="153"/>
      <c r="E51" s="153"/>
      <c r="F51" s="153"/>
      <c r="G51" s="153">
        <f>SUMIF(Proposta!$A$12:$A$39953,Identificação!$A51,Proposta!$H$12:$H$39953)</f>
        <v>0</v>
      </c>
    </row>
    <row r="52" spans="1:7" x14ac:dyDescent="0.25">
      <c r="A52" s="36"/>
      <c r="B52" s="37"/>
      <c r="C52" s="153">
        <f>SUMIF('Orçamento-base'!$A$12:$A$39935,Identificação!$A52,'Orçamento-base'!$K$12:$K$39935)</f>
        <v>0</v>
      </c>
      <c r="D52" s="153"/>
      <c r="E52" s="153"/>
      <c r="F52" s="153"/>
      <c r="G52" s="153">
        <f>SUMIF(Proposta!$A$12:$A$39953,Identificação!$A52,Proposta!$H$12:$H$39953)</f>
        <v>0</v>
      </c>
    </row>
    <row r="53" spans="1:7" x14ac:dyDescent="0.25">
      <c r="A53" s="36"/>
      <c r="B53" s="37"/>
      <c r="C53" s="153">
        <f>SUMIF('Orçamento-base'!$A$12:$A$39935,Identificação!$A53,'Orçamento-base'!$K$12:$K$39935)</f>
        <v>0</v>
      </c>
      <c r="D53" s="153"/>
      <c r="E53" s="153"/>
      <c r="F53" s="153"/>
      <c r="G53" s="153">
        <f>SUMIF(Proposta!$A$12:$A$39953,Identificação!$A53,Proposta!$H$12:$H$39953)</f>
        <v>0</v>
      </c>
    </row>
    <row r="54" spans="1:7" x14ac:dyDescent="0.25">
      <c r="A54" s="36"/>
      <c r="B54" s="37"/>
      <c r="C54" s="153">
        <f>SUMIF('Orçamento-base'!$A$12:$A$39935,Identificação!$A54,'Orçamento-base'!$K$12:$K$39935)</f>
        <v>0</v>
      </c>
      <c r="D54" s="153"/>
      <c r="E54" s="153"/>
      <c r="F54" s="153"/>
      <c r="G54" s="153">
        <f>SUMIF(Proposta!$A$12:$A$39953,Identificação!$A54,Proposta!$H$12:$H$39953)</f>
        <v>0</v>
      </c>
    </row>
    <row r="55" spans="1:7" x14ac:dyDescent="0.25">
      <c r="A55" s="36"/>
      <c r="B55" s="37"/>
      <c r="C55" s="153">
        <f>SUMIF('Orçamento-base'!$A$12:$A$39935,Identificação!$A55,'Orçamento-base'!$K$12:$K$39935)</f>
        <v>0</v>
      </c>
      <c r="D55" s="153"/>
      <c r="E55" s="153"/>
      <c r="F55" s="153"/>
      <c r="G55" s="153">
        <f>SUMIF(Proposta!$A$12:$A$39953,Identificação!$A55,Proposta!$H$12:$H$39953)</f>
        <v>0</v>
      </c>
    </row>
    <row r="56" spans="1:7" x14ac:dyDescent="0.25">
      <c r="A56" s="36"/>
      <c r="B56" s="37"/>
      <c r="C56" s="153">
        <f>SUMIF('Orçamento-base'!$A$12:$A$39935,Identificação!$A56,'Orçamento-base'!$K$12:$K$39935)</f>
        <v>0</v>
      </c>
      <c r="D56" s="153"/>
      <c r="E56" s="153"/>
      <c r="F56" s="153"/>
      <c r="G56" s="153">
        <f>SUMIF(Proposta!$A$12:$A$39953,Identificação!$A56,Proposta!$H$12:$H$39953)</f>
        <v>0</v>
      </c>
    </row>
    <row r="57" spans="1:7" x14ac:dyDescent="0.25">
      <c r="A57" s="36"/>
      <c r="B57" s="37"/>
      <c r="C57" s="153">
        <f>SUMIF('Orçamento-base'!$A$12:$A$39935,Identificação!$A57,'Orçamento-base'!$K$12:$K$39935)</f>
        <v>0</v>
      </c>
      <c r="D57" s="153"/>
      <c r="E57" s="153"/>
      <c r="F57" s="153"/>
      <c r="G57" s="153">
        <f>SUMIF(Proposta!$A$12:$A$39953,Identificação!$A57,Proposta!$H$12:$H$39953)</f>
        <v>0</v>
      </c>
    </row>
    <row r="58" spans="1:7" x14ac:dyDescent="0.25">
      <c r="A58" s="36"/>
      <c r="B58" s="37"/>
      <c r="C58" s="153">
        <f>SUMIF('Orçamento-base'!$A$12:$A$39935,Identificação!$A58,'Orçamento-base'!$K$12:$K$39935)</f>
        <v>0</v>
      </c>
      <c r="D58" s="153"/>
      <c r="E58" s="153"/>
      <c r="F58" s="153"/>
      <c r="G58" s="153">
        <f>SUMIF(Proposta!$A$12:$A$39953,Identificação!$A58,Proposta!$H$12:$H$39953)</f>
        <v>0</v>
      </c>
    </row>
    <row r="59" spans="1:7" x14ac:dyDescent="0.25">
      <c r="A59" s="36"/>
      <c r="B59" s="37"/>
      <c r="C59" s="153">
        <f>SUMIF('Orçamento-base'!$A$12:$A$39935,Identificação!$A59,'Orçamento-base'!$K$12:$K$39935)</f>
        <v>0</v>
      </c>
      <c r="D59" s="153"/>
      <c r="E59" s="153"/>
      <c r="F59" s="153"/>
      <c r="G59" s="153">
        <f>SUMIF(Proposta!$A$12:$A$39953,Identificação!$A59,Proposta!$H$12:$H$39953)</f>
        <v>0</v>
      </c>
    </row>
    <row r="60" spans="1:7" x14ac:dyDescent="0.25">
      <c r="A60" s="36"/>
      <c r="B60" s="37"/>
      <c r="C60" s="153">
        <f>SUMIF('Orçamento-base'!$A$12:$A$39935,Identificação!$A60,'Orçamento-base'!$K$12:$K$39935)</f>
        <v>0</v>
      </c>
      <c r="D60" s="153"/>
      <c r="E60" s="153"/>
      <c r="F60" s="153"/>
      <c r="G60" s="153">
        <f>SUMIF(Proposta!$A$12:$A$39953,Identificação!$A60,Proposta!$H$12:$H$39953)</f>
        <v>0</v>
      </c>
    </row>
    <row r="61" spans="1:7" x14ac:dyDescent="0.25">
      <c r="A61" s="36"/>
      <c r="B61" s="37"/>
      <c r="C61" s="153">
        <f>SUMIF('Orçamento-base'!$A$12:$A$39935,Identificação!$A61,'Orçamento-base'!$K$12:$K$39935)</f>
        <v>0</v>
      </c>
      <c r="D61" s="153"/>
      <c r="E61" s="153"/>
      <c r="F61" s="153"/>
      <c r="G61" s="153">
        <f>SUMIF(Proposta!$A$12:$A$39953,Identificação!$A61,Proposta!$H$12:$H$39953)</f>
        <v>0</v>
      </c>
    </row>
    <row r="62" spans="1:7" x14ac:dyDescent="0.25">
      <c r="A62" s="36"/>
      <c r="B62" s="37"/>
      <c r="C62" s="153">
        <f>SUMIF('Orçamento-base'!$A$12:$A$39935,Identificação!$A62,'Orçamento-base'!$K$12:$K$39935)</f>
        <v>0</v>
      </c>
      <c r="D62" s="153"/>
      <c r="E62" s="153"/>
      <c r="F62" s="153"/>
      <c r="G62" s="15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tabSelected="1" topLeftCell="A25" zoomScaleNormal="100" workbookViewId="0">
      <selection activeCell="G52" sqref="G52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customWidth="1"/>
    <col min="5" max="5" width="10.85546875" style="176" customWidth="1"/>
    <col min="6" max="6" width="11" style="105" customWidth="1"/>
    <col min="7" max="7" width="51.85546875" style="68" customWidth="1"/>
    <col min="8" max="8" width="11.140625" style="158" bestFit="1" customWidth="1"/>
    <col min="9" max="9" width="9.7109375" style="75" customWidth="1"/>
    <col min="10" max="10" width="11.42578125" style="170" customWidth="1"/>
    <col min="11" max="11" width="16.42578125" style="68" bestFit="1" customWidth="1"/>
    <col min="12" max="12" width="8" style="146" customWidth="1"/>
    <col min="13" max="13" width="12.7109375" style="147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23" t="s">
        <v>3676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  <c r="L1" s="139"/>
      <c r="M1" s="140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26" t="str">
        <f>IF(Identificação!B2=0,"",Identificação!B2)</f>
        <v>Concorrência Lei 14.133/21 Presencial</v>
      </c>
      <c r="D2" s="226"/>
      <c r="E2" s="226"/>
      <c r="F2" s="226"/>
      <c r="G2" s="226"/>
      <c r="H2" s="43" t="s">
        <v>151</v>
      </c>
      <c r="I2" s="44">
        <f>IF(Identificação!E2=0,"",Identificação!E2)</f>
        <v>1</v>
      </c>
      <c r="J2" s="43" t="s">
        <v>152</v>
      </c>
      <c r="K2" s="44">
        <f>IF(Identificação!G2=0,"",Identificação!G2)</f>
        <v>2024</v>
      </c>
      <c r="L2" s="141"/>
      <c r="M2" s="141"/>
    </row>
    <row r="3" spans="1:18" s="45" customFormat="1" ht="32.25" customHeight="1" thickBot="1" x14ac:dyDescent="0.3">
      <c r="A3" s="204" t="s">
        <v>153</v>
      </c>
      <c r="B3" s="205"/>
      <c r="C3" s="206" t="str">
        <f>IF(Identificação!B3=0,"",Identificação!B3)</f>
        <v>PORTICO DE ACESSO</v>
      </c>
      <c r="D3" s="206"/>
      <c r="E3" s="206"/>
      <c r="F3" s="206"/>
      <c r="G3" s="206"/>
      <c r="H3" s="206"/>
      <c r="I3" s="206"/>
      <c r="J3" s="206"/>
      <c r="K3" s="207"/>
      <c r="L3" s="141"/>
      <c r="M3" s="141"/>
    </row>
    <row r="4" spans="1:18" s="45" customFormat="1" ht="15.75" thickBot="1" x14ac:dyDescent="0.3">
      <c r="A4" s="46" t="s">
        <v>176</v>
      </c>
      <c r="B4" s="47"/>
      <c r="C4" s="200" t="str">
        <f>IF(Identificação!B4=0,"",Identificação!B4)</f>
        <v>PREFEITURA MUNICIPAL DE SEGREDO</v>
      </c>
      <c r="D4" s="200"/>
      <c r="E4" s="200"/>
      <c r="F4" s="200"/>
      <c r="G4" s="200"/>
      <c r="H4" s="200"/>
      <c r="I4" s="200"/>
      <c r="J4" s="76" t="s">
        <v>173</v>
      </c>
      <c r="K4" s="156" t="str">
        <f>IF(Identificação!G4=0,"",Identificação!G4)</f>
        <v>92000215000120</v>
      </c>
      <c r="L4" s="141"/>
      <c r="M4" s="141"/>
    </row>
    <row r="5" spans="1:18" s="45" customFormat="1" ht="15.75" thickBot="1" x14ac:dyDescent="0.3">
      <c r="A5" s="46" t="s">
        <v>169</v>
      </c>
      <c r="B5" s="47"/>
      <c r="C5" s="200" t="str">
        <f>IF(Identificação!B5=0,"",Identificação!B5)</f>
        <v>Obras e Serviços de Engenharia</v>
      </c>
      <c r="D5" s="200"/>
      <c r="E5" s="200"/>
      <c r="F5" s="200"/>
      <c r="G5" s="201"/>
      <c r="I5" s="100"/>
      <c r="J5" s="48"/>
      <c r="K5" s="49"/>
      <c r="L5" s="142"/>
      <c r="M5" s="141"/>
    </row>
    <row r="6" spans="1:18" s="45" customFormat="1" ht="15.75" thickBot="1" x14ac:dyDescent="0.3">
      <c r="A6" s="46" t="s">
        <v>3762</v>
      </c>
      <c r="B6" s="50"/>
      <c r="C6" s="202">
        <f>SUMIFS(K12:K39935,B12:B39935,"&gt;0",K12:K39935,"&lt;&gt;0")</f>
        <v>199864.37999999998</v>
      </c>
      <c r="D6" s="202"/>
      <c r="E6" s="202"/>
      <c r="F6" s="202"/>
      <c r="G6" s="203"/>
      <c r="I6" s="51"/>
      <c r="J6" s="51"/>
      <c r="K6" s="52"/>
      <c r="L6" s="141"/>
      <c r="M6" s="141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1"/>
      <c r="M7" s="141"/>
    </row>
    <row r="8" spans="1:18" s="45" customFormat="1" ht="19.5" customHeight="1" x14ac:dyDescent="0.25">
      <c r="A8" s="155" t="s">
        <v>3932</v>
      </c>
      <c r="B8" s="53"/>
      <c r="C8" s="53"/>
      <c r="G8" s="54"/>
      <c r="I8" s="51"/>
      <c r="J8" s="51"/>
      <c r="K8" s="52"/>
      <c r="L8" s="141"/>
      <c r="M8" s="141"/>
    </row>
    <row r="9" spans="1:18" s="58" customFormat="1" x14ac:dyDescent="0.25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3"/>
      <c r="M9" s="143"/>
      <c r="R9" s="45"/>
    </row>
    <row r="10" spans="1:18" s="40" customFormat="1" ht="15" customHeight="1" x14ac:dyDescent="0.25">
      <c r="A10" s="215" t="s">
        <v>3761</v>
      </c>
      <c r="B10" s="215" t="s">
        <v>3759</v>
      </c>
      <c r="C10" s="215" t="s">
        <v>3760</v>
      </c>
      <c r="D10" s="217" t="s">
        <v>3675</v>
      </c>
      <c r="E10" s="219" t="s">
        <v>168</v>
      </c>
      <c r="F10" s="221" t="s">
        <v>3674</v>
      </c>
      <c r="G10" s="217" t="s">
        <v>156</v>
      </c>
      <c r="H10" s="212" t="s">
        <v>165</v>
      </c>
      <c r="I10" s="213"/>
      <c r="J10" s="213"/>
      <c r="K10" s="213"/>
      <c r="L10" s="213"/>
      <c r="M10" s="214"/>
      <c r="N10" s="208" t="s">
        <v>177</v>
      </c>
      <c r="O10" s="209"/>
      <c r="P10" s="210" t="s">
        <v>178</v>
      </c>
      <c r="Q10" s="211"/>
      <c r="R10" s="199" t="s">
        <v>3678</v>
      </c>
    </row>
    <row r="11" spans="1:18" s="40" customFormat="1" ht="45" x14ac:dyDescent="0.25">
      <c r="A11" s="216"/>
      <c r="B11" s="216"/>
      <c r="C11" s="216"/>
      <c r="D11" s="218"/>
      <c r="E11" s="220"/>
      <c r="F11" s="222"/>
      <c r="G11" s="218"/>
      <c r="H11" s="106" t="s">
        <v>157</v>
      </c>
      <c r="I11" s="107" t="s">
        <v>158</v>
      </c>
      <c r="J11" s="63" t="s">
        <v>159</v>
      </c>
      <c r="K11" s="63" t="s">
        <v>160</v>
      </c>
      <c r="L11" s="144" t="s">
        <v>166</v>
      </c>
      <c r="M11" s="144" t="s">
        <v>167</v>
      </c>
      <c r="N11" s="64" t="s">
        <v>3786</v>
      </c>
      <c r="O11" s="90" t="s">
        <v>185</v>
      </c>
      <c r="P11" s="64" t="s">
        <v>3786</v>
      </c>
      <c r="Q11" s="111" t="s">
        <v>185</v>
      </c>
      <c r="R11" s="199"/>
    </row>
    <row r="12" spans="1:18" x14ac:dyDescent="0.25">
      <c r="A12" s="110">
        <v>1</v>
      </c>
      <c r="B12" s="88" t="str">
        <f>IF(AND(G12&lt;&gt;"",H12&gt;0,I12&lt;&gt;"",J12&lt;&gt;0,K12&lt;&gt;0),COUNT($B$11:B11)+1,"")</f>
        <v/>
      </c>
      <c r="C12" s="72"/>
      <c r="D12" s="138"/>
      <c r="E12" s="175"/>
      <c r="F12" s="104"/>
      <c r="G12" s="177" t="s">
        <v>4009</v>
      </c>
      <c r="H12" s="169"/>
      <c r="I12" s="161"/>
      <c r="J12" s="169"/>
      <c r="K12" s="86" t="str">
        <f>IFERROR(IF(H12*J12&lt;&gt;0,ROUND(ROUND(H12,4)*ROUND(J12,4),2),""),"")</f>
        <v/>
      </c>
      <c r="L12" s="145"/>
      <c r="M12" s="145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42.75" x14ac:dyDescent="0.25">
      <c r="A13" s="73">
        <v>1</v>
      </c>
      <c r="B13" s="88">
        <f>IF(AND(G13&lt;&gt;"",H13&gt;0,I13&lt;&gt;"",J13&lt;&gt;0,K13&lt;&gt;0),COUNT($B$11:B12)+1,"")</f>
        <v>1</v>
      </c>
      <c r="C13" s="72" t="s">
        <v>4012</v>
      </c>
      <c r="D13" s="138" t="s">
        <v>3776</v>
      </c>
      <c r="E13" s="175">
        <v>4813</v>
      </c>
      <c r="F13" s="178">
        <v>44986</v>
      </c>
      <c r="G13" s="184" t="s">
        <v>4010</v>
      </c>
      <c r="H13" s="169">
        <v>4.5</v>
      </c>
      <c r="I13" s="161" t="s">
        <v>3695</v>
      </c>
      <c r="J13" s="161">
        <v>360.39</v>
      </c>
      <c r="K13" s="162">
        <f>IFERROR(IF(H13*J13&lt;&gt;0,ROUND(ROUND(H13,4)*ROUND(J13,4),2),""),"")</f>
        <v>1621.76</v>
      </c>
      <c r="L13" s="145">
        <v>0.3105</v>
      </c>
      <c r="M13" s="145">
        <v>0.4612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ht="57" x14ac:dyDescent="0.25">
      <c r="A14" s="161">
        <v>1</v>
      </c>
      <c r="B14" s="173">
        <f>IF(AND(G14&lt;&gt;"",H14&gt;0,I14&lt;&gt;"",J14&lt;&gt;0,K14&lt;&gt;0),COUNT($B$11:B13)+1,"")</f>
        <v>2</v>
      </c>
      <c r="C14" s="72" t="s">
        <v>4013</v>
      </c>
      <c r="D14" s="138" t="s">
        <v>3776</v>
      </c>
      <c r="E14" s="175">
        <v>99059</v>
      </c>
      <c r="F14" s="178">
        <v>44986</v>
      </c>
      <c r="G14" s="184" t="s">
        <v>4015</v>
      </c>
      <c r="H14" s="169">
        <v>33.36</v>
      </c>
      <c r="I14" s="161" t="s">
        <v>3694</v>
      </c>
      <c r="J14" s="65">
        <v>59.4</v>
      </c>
      <c r="K14" s="153">
        <f t="shared" ref="K14:K47" si="0">IFERROR(IF(H14*J14&lt;&gt;0,ROUND(ROUND(H14,4)*ROUND(J14,4),2),""),"")</f>
        <v>1981.58</v>
      </c>
      <c r="L14" s="145">
        <v>0.3105</v>
      </c>
      <c r="M14" s="145">
        <v>0.4612</v>
      </c>
      <c r="N14" s="72"/>
      <c r="O14" s="174" t="str">
        <f ca="1">IF(N14="","", INDIRECT("base!"&amp;ADDRESS(MATCH(N14,base!$C$2:'base'!$C$133,0)+1,4,4)))</f>
        <v/>
      </c>
      <c r="P14" s="66"/>
      <c r="Q14" s="174" t="str">
        <f ca="1">IF(P14="","", INDIRECT("base!"&amp;ADDRESS(MATCH(CONCATENATE(N14,"|",P14),base!$G$2:'base'!$G$1817,0)+1,6,4)))</f>
        <v/>
      </c>
      <c r="R14" s="66"/>
    </row>
    <row r="15" spans="1:18" ht="57" x14ac:dyDescent="0.25">
      <c r="A15" s="161">
        <v>1</v>
      </c>
      <c r="B15" s="173">
        <f>IF(AND(G15&lt;&gt;"",H15&gt;0,I15&lt;&gt;"",J15&lt;&gt;0,K15&lt;&gt;0),COUNT($B$11:B14)+1,"")</f>
        <v>3</v>
      </c>
      <c r="C15" s="72" t="s">
        <v>4014</v>
      </c>
      <c r="D15" s="138" t="s">
        <v>3776</v>
      </c>
      <c r="E15" s="175">
        <v>93208</v>
      </c>
      <c r="F15" s="178">
        <v>44986</v>
      </c>
      <c r="G15" s="184" t="s">
        <v>4011</v>
      </c>
      <c r="H15" s="169">
        <v>9</v>
      </c>
      <c r="I15" s="161" t="s">
        <v>3695</v>
      </c>
      <c r="J15" s="161">
        <v>1122.46</v>
      </c>
      <c r="K15" s="153">
        <f t="shared" si="0"/>
        <v>10102.14</v>
      </c>
      <c r="L15" s="145">
        <v>0.3105</v>
      </c>
      <c r="M15" s="145">
        <v>0.4612</v>
      </c>
      <c r="N15" s="72"/>
      <c r="O15" s="174" t="str">
        <f ca="1">IF(N15="","", INDIRECT("base!"&amp;ADDRESS(MATCH(N15,base!$C$2:'base'!$C$133,0)+1,4,4)))</f>
        <v/>
      </c>
      <c r="P15" s="66"/>
      <c r="Q15" s="174" t="str">
        <f ca="1">IF(P15="","", INDIRECT("base!"&amp;ADDRESS(MATCH(CONCATENATE(N15,"|",P15),base!$G$2:'base'!$G$1817,0)+1,6,4)))</f>
        <v/>
      </c>
      <c r="R15" s="66"/>
    </row>
    <row r="16" spans="1:18" ht="42.75" x14ac:dyDescent="0.25">
      <c r="A16" s="161">
        <v>1</v>
      </c>
      <c r="B16" s="173">
        <f>IF(AND(G16&lt;&gt;"",H16&gt;0,I16&lt;&gt;"",J16&lt;&gt;0,K16&lt;&gt;0),COUNT($B$11:B15)+1,"")</f>
        <v>4</v>
      </c>
      <c r="C16" s="72" t="s">
        <v>4049</v>
      </c>
      <c r="D16" s="138" t="s">
        <v>3776</v>
      </c>
      <c r="E16" s="175">
        <v>97064</v>
      </c>
      <c r="F16" s="178">
        <v>44986</v>
      </c>
      <c r="G16" s="184" t="s">
        <v>4016</v>
      </c>
      <c r="H16" s="169">
        <v>80.540000000000006</v>
      </c>
      <c r="I16" s="161" t="s">
        <v>3700</v>
      </c>
      <c r="J16" s="65">
        <v>23.51</v>
      </c>
      <c r="K16" s="153">
        <f t="shared" si="0"/>
        <v>1893.5</v>
      </c>
      <c r="L16" s="145">
        <v>0.3105</v>
      </c>
      <c r="M16" s="145">
        <v>0.4612</v>
      </c>
      <c r="N16" s="72"/>
      <c r="O16" s="174" t="str">
        <f ca="1">IF(N16="","", INDIRECT("base!"&amp;ADDRESS(MATCH(N16,base!$C$2:'base'!$C$133,0)+1,4,4)))</f>
        <v/>
      </c>
      <c r="P16" s="66"/>
      <c r="Q16" s="174" t="str">
        <f ca="1">IF(P16="","", INDIRECT("base!"&amp;ADDRESS(MATCH(CONCATENATE(N16,"|",P16),base!$G$2:'base'!$G$1817,0)+1,6,4)))</f>
        <v/>
      </c>
      <c r="R16" s="66"/>
    </row>
    <row r="17" spans="1:18" ht="57" x14ac:dyDescent="0.25">
      <c r="A17" s="161">
        <v>1</v>
      </c>
      <c r="B17" s="173">
        <f>IF(AND(G17&lt;&gt;"",H17&gt;0,I17&lt;&gt;"",J17&lt;&gt;0,K17&lt;&gt;0),COUNT($B$11:B16)+1,"")</f>
        <v>5</v>
      </c>
      <c r="C17" s="72" t="s">
        <v>4050</v>
      </c>
      <c r="D17" s="138" t="s">
        <v>3776</v>
      </c>
      <c r="E17" s="175">
        <v>96521</v>
      </c>
      <c r="F17" s="178">
        <v>44986</v>
      </c>
      <c r="G17" s="184" t="s">
        <v>4017</v>
      </c>
      <c r="H17" s="169">
        <v>39.4</v>
      </c>
      <c r="I17" s="161" t="s">
        <v>3696</v>
      </c>
      <c r="J17" s="182">
        <v>57.39</v>
      </c>
      <c r="K17" s="153">
        <f t="shared" si="0"/>
        <v>2261.17</v>
      </c>
      <c r="L17" s="145">
        <v>0.3105</v>
      </c>
      <c r="M17" s="145">
        <v>0.4612</v>
      </c>
      <c r="N17" s="72"/>
      <c r="O17" s="174" t="str">
        <f ca="1">IF(N17="","", INDIRECT("base!"&amp;ADDRESS(MATCH(N17,base!$C$2:'base'!$C$133,0)+1,4,4)))</f>
        <v/>
      </c>
      <c r="P17" s="66"/>
      <c r="Q17" s="174" t="str">
        <f ca="1">IF(P17="","", INDIRECT("base!"&amp;ADDRESS(MATCH(CONCATENATE(N17,"|",P17),base!$G$2:'base'!$G$1817,0)+1,6,4)))</f>
        <v/>
      </c>
      <c r="R17" s="66"/>
    </row>
    <row r="18" spans="1:18" ht="57" x14ac:dyDescent="0.25">
      <c r="A18" s="161">
        <v>1</v>
      </c>
      <c r="B18" s="173">
        <f>IF(AND(G18&lt;&gt;"",H18&gt;0,I18&lt;&gt;"",J18&lt;&gt;0,K18&lt;&gt;0),COUNT($B$11:B17)+1,"")</f>
        <v>6</v>
      </c>
      <c r="C18" s="72" t="s">
        <v>4051</v>
      </c>
      <c r="D18" s="138" t="s">
        <v>3776</v>
      </c>
      <c r="E18" s="175">
        <v>96538</v>
      </c>
      <c r="F18" s="178">
        <v>44986</v>
      </c>
      <c r="G18" s="184" t="s">
        <v>4018</v>
      </c>
      <c r="H18" s="169">
        <v>14.7</v>
      </c>
      <c r="I18" s="161" t="s">
        <v>3696</v>
      </c>
      <c r="J18" s="182">
        <v>348.76</v>
      </c>
      <c r="K18" s="153">
        <f t="shared" si="0"/>
        <v>5126.7700000000004</v>
      </c>
      <c r="L18" s="145">
        <v>0.3105</v>
      </c>
      <c r="M18" s="145">
        <v>0.4612</v>
      </c>
      <c r="N18" s="72"/>
      <c r="O18" s="174" t="str">
        <f ca="1">IF(N18="","", INDIRECT("base!"&amp;ADDRESS(MATCH(N18,base!$C$2:'base'!$C$133,0)+1,4,4)))</f>
        <v/>
      </c>
      <c r="P18" s="66"/>
      <c r="Q18" s="174" t="str">
        <f ca="1">IF(P18="","", INDIRECT("base!"&amp;ADDRESS(MATCH(CONCATENATE(N18,"|",P18),base!$G$2:'base'!$G$1817,0)+1,6,4)))</f>
        <v/>
      </c>
      <c r="R18" s="66"/>
    </row>
    <row r="19" spans="1:18" ht="42.75" x14ac:dyDescent="0.25">
      <c r="A19" s="161">
        <v>1</v>
      </c>
      <c r="B19" s="173">
        <f>IF(AND(G19&lt;&gt;"",H19&gt;0,I19&lt;&gt;"",J19&lt;&gt;0,K19&lt;&gt;0),COUNT($B$11:B18)+1,"")</f>
        <v>7</v>
      </c>
      <c r="C19" s="72" t="s">
        <v>4052</v>
      </c>
      <c r="D19" s="138" t="s">
        <v>3776</v>
      </c>
      <c r="E19" s="175">
        <v>96619</v>
      </c>
      <c r="F19" s="178">
        <v>44986</v>
      </c>
      <c r="G19" s="184" t="s">
        <v>4019</v>
      </c>
      <c r="H19" s="169">
        <v>13.75</v>
      </c>
      <c r="I19" s="161" t="s">
        <v>3695</v>
      </c>
      <c r="J19" s="182">
        <v>38</v>
      </c>
      <c r="K19" s="153">
        <f t="shared" si="0"/>
        <v>522.5</v>
      </c>
      <c r="L19" s="145">
        <v>0.3105</v>
      </c>
      <c r="M19" s="145">
        <v>0.4612</v>
      </c>
      <c r="N19" s="72"/>
      <c r="O19" s="174" t="str">
        <f ca="1">IF(N19="","", INDIRECT("base!"&amp;ADDRESS(MATCH(N19,base!$C$2:'base'!$C$133,0)+1,4,4)))</f>
        <v/>
      </c>
      <c r="P19" s="66"/>
      <c r="Q19" s="174" t="str">
        <f ca="1">IF(P19="","", INDIRECT("base!"&amp;ADDRESS(MATCH(CONCATENATE(N19,"|",P19),base!$G$2:'base'!$G$1817,0)+1,6,4)))</f>
        <v/>
      </c>
      <c r="R19" s="66"/>
    </row>
    <row r="20" spans="1:18" ht="42.75" x14ac:dyDescent="0.25">
      <c r="A20" s="161">
        <v>1</v>
      </c>
      <c r="B20" s="173">
        <f>IF(AND(G20&lt;&gt;"",H20&gt;0,I20&lt;&gt;"",J20&lt;&gt;0,K20&lt;&gt;0),COUNT($B$11:B19)+1,"")</f>
        <v>8</v>
      </c>
      <c r="C20" s="72" t="s">
        <v>4053</v>
      </c>
      <c r="D20" s="138" t="s">
        <v>3776</v>
      </c>
      <c r="E20" s="175">
        <v>96547</v>
      </c>
      <c r="F20" s="178">
        <v>44986</v>
      </c>
      <c r="G20" s="184" t="s">
        <v>4020</v>
      </c>
      <c r="H20" s="169">
        <v>230</v>
      </c>
      <c r="I20" s="161" t="s">
        <v>3695</v>
      </c>
      <c r="J20" s="65">
        <v>14.68</v>
      </c>
      <c r="K20" s="153">
        <f t="shared" si="0"/>
        <v>3376.4</v>
      </c>
      <c r="L20" s="145">
        <v>0.3105</v>
      </c>
      <c r="M20" s="145">
        <v>0.4612</v>
      </c>
      <c r="N20" s="72"/>
      <c r="O20" s="174" t="str">
        <f ca="1">IF(N20="","", INDIRECT("base!"&amp;ADDRESS(MATCH(N20,base!$C$2:'base'!$C$133,0)+1,4,4)))</f>
        <v/>
      </c>
      <c r="P20" s="66"/>
      <c r="Q20" s="174" t="str">
        <f ca="1">IF(P20="","", INDIRECT("base!"&amp;ADDRESS(MATCH(CONCATENATE(N20,"|",P20),base!$G$2:'base'!$G$1817,0)+1,6,4)))</f>
        <v/>
      </c>
      <c r="R20" s="66"/>
    </row>
    <row r="21" spans="1:18" ht="42.75" x14ac:dyDescent="0.25">
      <c r="A21" s="161">
        <v>1</v>
      </c>
      <c r="B21" s="173">
        <f>IF(AND(G21&lt;&gt;"",H21&gt;0,I21&lt;&gt;"",J21&lt;&gt;0,K21&lt;&gt;0),COUNT($B$11:B20)+1,"")</f>
        <v>9</v>
      </c>
      <c r="C21" s="72" t="s">
        <v>4054</v>
      </c>
      <c r="D21" s="138" t="s">
        <v>3800</v>
      </c>
      <c r="E21" s="175">
        <v>1</v>
      </c>
      <c r="F21" s="178">
        <v>44986</v>
      </c>
      <c r="G21" s="184" t="s">
        <v>4021</v>
      </c>
      <c r="H21" s="169">
        <v>9.6300000000000008</v>
      </c>
      <c r="I21" s="161" t="s">
        <v>3696</v>
      </c>
      <c r="J21" s="161">
        <v>758.81</v>
      </c>
      <c r="K21" s="153">
        <f t="shared" si="0"/>
        <v>7307.34</v>
      </c>
      <c r="L21" s="145">
        <v>0.3105</v>
      </c>
      <c r="M21" s="145">
        <v>0.4612</v>
      </c>
      <c r="N21" s="72"/>
      <c r="O21" s="174" t="str">
        <f ca="1">IF(N21="","", INDIRECT("base!"&amp;ADDRESS(MATCH(N21,base!$C$2:'base'!$C$133,0)+1,4,4)))</f>
        <v/>
      </c>
      <c r="P21" s="66"/>
      <c r="Q21" s="174" t="str">
        <f ca="1">IF(P21="","", INDIRECT("base!"&amp;ADDRESS(MATCH(CONCATENATE(N21,"|",P21),base!$G$2:'base'!$G$1817,0)+1,6,4)))</f>
        <v/>
      </c>
      <c r="R21" s="66"/>
    </row>
    <row r="22" spans="1:18" ht="85.5" x14ac:dyDescent="0.25">
      <c r="A22" s="161">
        <v>1</v>
      </c>
      <c r="B22" s="173">
        <f>IF(AND(G22&lt;&gt;"",H22&gt;0,I22&lt;&gt;"",J22&lt;&gt;0,K22&lt;&gt;0),COUNT($B$11:B21)+1,"")</f>
        <v>10</v>
      </c>
      <c r="C22" s="72" t="s">
        <v>4055</v>
      </c>
      <c r="D22" s="138" t="s">
        <v>3776</v>
      </c>
      <c r="E22" s="175">
        <v>93367</v>
      </c>
      <c r="F22" s="178">
        <v>44986</v>
      </c>
      <c r="G22" s="184" t="s">
        <v>4022</v>
      </c>
      <c r="H22" s="169">
        <v>28.4</v>
      </c>
      <c r="I22" s="161" t="s">
        <v>3700</v>
      </c>
      <c r="J22" s="65">
        <v>28.6</v>
      </c>
      <c r="K22" s="153">
        <f t="shared" si="0"/>
        <v>812.24</v>
      </c>
      <c r="L22" s="145">
        <v>0.3105</v>
      </c>
      <c r="M22" s="145">
        <v>0.4612</v>
      </c>
      <c r="N22" s="72"/>
      <c r="O22" s="174" t="str">
        <f ca="1">IF(N22="","", INDIRECT("base!"&amp;ADDRESS(MATCH(N22,base!$C$2:'base'!$C$133,0)+1,4,4)))</f>
        <v/>
      </c>
      <c r="P22" s="66"/>
      <c r="Q22" s="174" t="str">
        <f ca="1">IF(P22="","", INDIRECT("base!"&amp;ADDRESS(MATCH(CONCATENATE(N22,"|",P22),base!$G$2:'base'!$G$1817,0)+1,6,4)))</f>
        <v/>
      </c>
      <c r="R22" s="66"/>
    </row>
    <row r="23" spans="1:18" ht="71.25" x14ac:dyDescent="0.25">
      <c r="A23" s="161">
        <v>1</v>
      </c>
      <c r="B23" s="173">
        <v>11</v>
      </c>
      <c r="C23" s="72" t="s">
        <v>4056</v>
      </c>
      <c r="D23" s="138" t="s">
        <v>3776</v>
      </c>
      <c r="E23" s="175">
        <v>92419</v>
      </c>
      <c r="F23" s="178">
        <v>44986</v>
      </c>
      <c r="G23" s="184" t="s">
        <v>4023</v>
      </c>
      <c r="H23" s="169">
        <v>78.430000000000007</v>
      </c>
      <c r="I23" s="161" t="s">
        <v>3700</v>
      </c>
      <c r="J23" s="182">
        <v>120.91</v>
      </c>
      <c r="K23" s="153">
        <f t="shared" si="0"/>
        <v>9482.9699999999993</v>
      </c>
      <c r="L23" s="145">
        <v>0.3105</v>
      </c>
      <c r="M23" s="145">
        <v>0.4612</v>
      </c>
      <c r="N23" s="72"/>
      <c r="O23" s="174" t="str">
        <f ca="1">IF(N23="","", INDIRECT("base!"&amp;ADDRESS(MATCH(N23,base!$C$2:'base'!$C$133,0)+1,4,4)))</f>
        <v/>
      </c>
      <c r="P23" s="66"/>
      <c r="Q23" s="174" t="str">
        <f ca="1">IF(P23="","", INDIRECT("base!"&amp;ADDRESS(MATCH(CONCATENATE(N23,"|",P23),base!$G$2:'base'!$G$1817,0)+1,6,4)))</f>
        <v/>
      </c>
      <c r="R23" s="66"/>
    </row>
    <row r="24" spans="1:18" ht="57" x14ac:dyDescent="0.25">
      <c r="A24" s="161">
        <v>1</v>
      </c>
      <c r="B24" s="173">
        <v>12</v>
      </c>
      <c r="C24" s="72" t="s">
        <v>4057</v>
      </c>
      <c r="D24" s="138" t="s">
        <v>3776</v>
      </c>
      <c r="E24" s="175">
        <v>92915</v>
      </c>
      <c r="F24" s="178">
        <v>44986</v>
      </c>
      <c r="G24" s="184" t="s">
        <v>4024</v>
      </c>
      <c r="H24" s="169">
        <v>23</v>
      </c>
      <c r="I24" s="161" t="s">
        <v>3700</v>
      </c>
      <c r="J24" s="182">
        <v>21.24</v>
      </c>
      <c r="K24" s="153">
        <f t="shared" si="0"/>
        <v>488.52</v>
      </c>
      <c r="L24" s="145">
        <v>0.3105</v>
      </c>
      <c r="M24" s="145">
        <v>0.4612</v>
      </c>
      <c r="N24" s="72"/>
      <c r="O24" s="174" t="str">
        <f ca="1">IF(N24="","", INDIRECT("base!"&amp;ADDRESS(MATCH(N24,base!$C$2:'base'!$C$133,0)+1,4,4)))</f>
        <v/>
      </c>
      <c r="P24" s="66"/>
      <c r="Q24" s="174" t="str">
        <f ca="1">IF(P24="","", INDIRECT("base!"&amp;ADDRESS(MATCH(CONCATENATE(N24,"|",P24),base!$G$2:'base'!$G$1817,0)+1,6,4)))</f>
        <v/>
      </c>
      <c r="R24" s="66"/>
    </row>
    <row r="25" spans="1:18" ht="57" x14ac:dyDescent="0.25">
      <c r="A25" s="161">
        <v>1</v>
      </c>
      <c r="B25" s="173">
        <v>13</v>
      </c>
      <c r="C25" s="72" t="s">
        <v>4058</v>
      </c>
      <c r="D25" s="138" t="s">
        <v>3776</v>
      </c>
      <c r="E25" s="175">
        <v>92916</v>
      </c>
      <c r="F25" s="178">
        <v>44986</v>
      </c>
      <c r="G25" s="184" t="s">
        <v>4025</v>
      </c>
      <c r="H25" s="169">
        <v>171</v>
      </c>
      <c r="I25" s="161" t="s">
        <v>3700</v>
      </c>
      <c r="J25" s="161">
        <v>19.89</v>
      </c>
      <c r="K25" s="153">
        <f t="shared" si="0"/>
        <v>3401.19</v>
      </c>
      <c r="L25" s="145">
        <v>0.3105</v>
      </c>
      <c r="M25" s="145">
        <v>0.4612</v>
      </c>
      <c r="N25" s="72"/>
      <c r="O25" s="174" t="str">
        <f ca="1">IF(N25="","", INDIRECT("base!"&amp;ADDRESS(MATCH(N25,base!$C$2:'base'!$C$133,0)+1,4,4)))</f>
        <v/>
      </c>
      <c r="P25" s="66"/>
      <c r="Q25" s="174" t="str">
        <f ca="1">IF(P25="","", INDIRECT("base!"&amp;ADDRESS(MATCH(CONCATENATE(N25,"|",P25),base!$G$2:'base'!$G$1817,0)+1,6,4)))</f>
        <v/>
      </c>
      <c r="R25" s="66"/>
    </row>
    <row r="26" spans="1:18" ht="57" x14ac:dyDescent="0.25">
      <c r="A26" s="161">
        <v>1</v>
      </c>
      <c r="B26" s="173">
        <v>14</v>
      </c>
      <c r="C26" s="72" t="s">
        <v>4059</v>
      </c>
      <c r="D26" s="138" t="s">
        <v>3776</v>
      </c>
      <c r="E26" s="175">
        <v>92919</v>
      </c>
      <c r="F26" s="178">
        <v>44986</v>
      </c>
      <c r="G26" s="184" t="s">
        <v>4026</v>
      </c>
      <c r="H26" s="169">
        <v>33</v>
      </c>
      <c r="I26" s="161" t="s">
        <v>3935</v>
      </c>
      <c r="J26" s="65">
        <v>16.41</v>
      </c>
      <c r="K26" s="153">
        <f t="shared" si="0"/>
        <v>541.53</v>
      </c>
      <c r="L26" s="145">
        <v>0.3105</v>
      </c>
      <c r="M26" s="145">
        <v>0.4612</v>
      </c>
      <c r="N26" s="72"/>
      <c r="O26" s="174" t="str">
        <f ca="1">IF(N26="","", INDIRECT("base!"&amp;ADDRESS(MATCH(N26,base!$C$2:'base'!$C$133,0)+1,4,4)))</f>
        <v/>
      </c>
      <c r="P26" s="66"/>
      <c r="Q26" s="174" t="str">
        <f ca="1">IF(P26="","", INDIRECT("base!"&amp;ADDRESS(MATCH(CONCATENATE(N26,"|",P26),base!$G$2:'base'!$G$1817,0)+1,6,4)))</f>
        <v/>
      </c>
      <c r="R26" s="66"/>
    </row>
    <row r="27" spans="1:18" ht="57" x14ac:dyDescent="0.25">
      <c r="A27" s="161">
        <v>1</v>
      </c>
      <c r="B27" s="173">
        <v>15</v>
      </c>
      <c r="C27" s="72" t="s">
        <v>4060</v>
      </c>
      <c r="D27" s="138" t="s">
        <v>3776</v>
      </c>
      <c r="E27" s="175">
        <v>92921</v>
      </c>
      <c r="F27" s="178">
        <v>44986</v>
      </c>
      <c r="G27" s="184" t="s">
        <v>4027</v>
      </c>
      <c r="H27" s="169">
        <v>29</v>
      </c>
      <c r="I27" s="161" t="s">
        <v>3695</v>
      </c>
      <c r="J27" s="182">
        <v>13.67</v>
      </c>
      <c r="K27" s="153">
        <f t="shared" si="0"/>
        <v>396.43</v>
      </c>
      <c r="L27" s="145">
        <v>0.3105</v>
      </c>
      <c r="M27" s="145">
        <v>0.4612</v>
      </c>
      <c r="N27" s="72"/>
      <c r="O27" s="174" t="str">
        <f ca="1">IF(N27="","", INDIRECT("base!"&amp;ADDRESS(MATCH(N27,base!$C$2:'base'!$C$133,0)+1,4,4)))</f>
        <v/>
      </c>
      <c r="P27" s="66"/>
      <c r="Q27" s="174" t="str">
        <f ca="1">IF(P27="","", INDIRECT("base!"&amp;ADDRESS(MATCH(CONCATENATE(N27,"|",P27),base!$G$2:'base'!$G$1817,0)+1,6,4)))</f>
        <v/>
      </c>
      <c r="R27" s="66"/>
    </row>
    <row r="28" spans="1:18" ht="57" x14ac:dyDescent="0.25">
      <c r="A28" s="161">
        <v>1</v>
      </c>
      <c r="B28" s="173">
        <v>16</v>
      </c>
      <c r="C28" s="72" t="s">
        <v>4061</v>
      </c>
      <c r="D28" s="138" t="s">
        <v>3776</v>
      </c>
      <c r="E28" s="175">
        <v>92922</v>
      </c>
      <c r="F28" s="178">
        <v>44986</v>
      </c>
      <c r="G28" s="184" t="s">
        <v>4028</v>
      </c>
      <c r="H28" s="169">
        <v>781</v>
      </c>
      <c r="I28" s="161" t="s">
        <v>3695</v>
      </c>
      <c r="J28" s="183">
        <v>13.18</v>
      </c>
      <c r="K28" s="153">
        <f t="shared" si="0"/>
        <v>10293.58</v>
      </c>
      <c r="L28" s="145">
        <v>0.3105</v>
      </c>
      <c r="M28" s="145">
        <v>0.4612</v>
      </c>
      <c r="N28" s="72"/>
      <c r="O28" s="174" t="str">
        <f ca="1">IF(N28="","", INDIRECT("base!"&amp;ADDRESS(MATCH(N28,base!$C$2:'base'!$C$133,0)+1,4,4)))</f>
        <v/>
      </c>
      <c r="P28" s="66"/>
      <c r="Q28" s="174" t="str">
        <f ca="1">IF(P28="","", INDIRECT("base!"&amp;ADDRESS(MATCH(CONCATENATE(N28,"|",P28),base!$G$2:'base'!$G$1817,0)+1,6,4)))</f>
        <v/>
      </c>
      <c r="R28" s="66"/>
    </row>
    <row r="29" spans="1:18" ht="42.75" x14ac:dyDescent="0.25">
      <c r="A29" s="161">
        <v>1</v>
      </c>
      <c r="B29" s="173">
        <v>17</v>
      </c>
      <c r="C29" s="72" t="s">
        <v>4062</v>
      </c>
      <c r="D29" s="138" t="s">
        <v>3776</v>
      </c>
      <c r="E29" s="175">
        <v>103672</v>
      </c>
      <c r="F29" s="178">
        <v>44986</v>
      </c>
      <c r="G29" s="184" t="s">
        <v>4029</v>
      </c>
      <c r="H29" s="169">
        <v>8.07</v>
      </c>
      <c r="I29" s="161" t="s">
        <v>3695</v>
      </c>
      <c r="J29" s="161">
        <v>800.78</v>
      </c>
      <c r="K29" s="153">
        <f t="shared" si="0"/>
        <v>6462.29</v>
      </c>
      <c r="L29" s="145">
        <v>0.3105</v>
      </c>
      <c r="M29" s="145">
        <v>0.4612</v>
      </c>
      <c r="N29" s="72"/>
      <c r="O29" s="174" t="str">
        <f ca="1">IF(N29="","", INDIRECT("base!"&amp;ADDRESS(MATCH(N29,base!$C$2:'base'!$C$133,0)+1,4,4)))</f>
        <v/>
      </c>
      <c r="P29" s="66"/>
      <c r="Q29" s="174" t="str">
        <f ca="1">IF(P29="","", INDIRECT("base!"&amp;ADDRESS(MATCH(CONCATENATE(N29,"|",P29),base!$G$2:'base'!$G$1817,0)+1,6,4)))</f>
        <v/>
      </c>
      <c r="R29" s="66"/>
    </row>
    <row r="30" spans="1:18" ht="28.5" x14ac:dyDescent="0.25">
      <c r="A30" s="161">
        <v>1</v>
      </c>
      <c r="B30" s="173">
        <v>18</v>
      </c>
      <c r="C30" s="72" t="s">
        <v>4063</v>
      </c>
      <c r="D30" s="138" t="s">
        <v>3802</v>
      </c>
      <c r="E30" s="175">
        <v>1</v>
      </c>
      <c r="F30" s="178">
        <v>44986</v>
      </c>
      <c r="G30" s="184" t="s">
        <v>4030</v>
      </c>
      <c r="H30" s="169">
        <v>1</v>
      </c>
      <c r="I30" s="161" t="s">
        <v>3695</v>
      </c>
      <c r="J30" s="65">
        <v>78455.7</v>
      </c>
      <c r="K30" s="153">
        <f t="shared" si="0"/>
        <v>78455.7</v>
      </c>
      <c r="L30" s="145">
        <v>0.3105</v>
      </c>
      <c r="M30" s="145">
        <v>0.4612</v>
      </c>
      <c r="N30" s="72"/>
      <c r="O30" s="174" t="str">
        <f ca="1">IF(N30="","", INDIRECT("base!"&amp;ADDRESS(MATCH(N30,base!$C$2:'base'!$C$133,0)+1,4,4)))</f>
        <v/>
      </c>
      <c r="P30" s="66"/>
      <c r="Q30" s="174" t="str">
        <f ca="1">IF(P30="","", INDIRECT("base!"&amp;ADDRESS(MATCH(CONCATENATE(N30,"|",P30),base!$G$2:'base'!$G$1817,0)+1,6,4)))</f>
        <v/>
      </c>
      <c r="R30" s="66"/>
    </row>
    <row r="31" spans="1:18" ht="71.25" x14ac:dyDescent="0.25">
      <c r="A31" s="161">
        <v>1</v>
      </c>
      <c r="B31" s="173">
        <v>19</v>
      </c>
      <c r="C31" s="72" t="s">
        <v>4064</v>
      </c>
      <c r="D31" s="138" t="s">
        <v>3776</v>
      </c>
      <c r="E31" s="175">
        <v>100952</v>
      </c>
      <c r="F31" s="178">
        <v>44986</v>
      </c>
      <c r="G31" s="184" t="s">
        <v>4031</v>
      </c>
      <c r="H31" s="169">
        <v>150</v>
      </c>
      <c r="I31" s="161" t="s">
        <v>3695</v>
      </c>
      <c r="J31" s="161">
        <v>3.49</v>
      </c>
      <c r="K31" s="153">
        <f t="shared" si="0"/>
        <v>523.5</v>
      </c>
      <c r="L31" s="145">
        <v>0.3105</v>
      </c>
      <c r="M31" s="145">
        <v>0.4612</v>
      </c>
      <c r="N31" s="72"/>
      <c r="O31" s="174" t="str">
        <f ca="1">IF(N31="","", INDIRECT("base!"&amp;ADDRESS(MATCH(N31,base!$C$2:'base'!$C$133,0)+1,4,4)))</f>
        <v/>
      </c>
      <c r="P31" s="66"/>
      <c r="Q31" s="174" t="str">
        <f ca="1">IF(P31="","", INDIRECT("base!"&amp;ADDRESS(MATCH(CONCATENATE(N31,"|",P31),base!$G$2:'base'!$G$1817,0)+1,6,4)))</f>
        <v/>
      </c>
      <c r="R31" s="66"/>
    </row>
    <row r="32" spans="1:18" ht="85.5" x14ac:dyDescent="0.25">
      <c r="A32" s="161">
        <v>1</v>
      </c>
      <c r="B32" s="173">
        <v>20</v>
      </c>
      <c r="C32" s="72" t="s">
        <v>4065</v>
      </c>
      <c r="D32" s="138" t="s">
        <v>3776</v>
      </c>
      <c r="E32" s="175">
        <v>100953</v>
      </c>
      <c r="F32" s="178">
        <v>44986</v>
      </c>
      <c r="G32" s="184" t="s">
        <v>4032</v>
      </c>
      <c r="H32" s="169">
        <v>350</v>
      </c>
      <c r="I32" s="161" t="s">
        <v>3693</v>
      </c>
      <c r="J32" s="161">
        <v>1.38</v>
      </c>
      <c r="K32" s="153">
        <f t="shared" si="0"/>
        <v>483</v>
      </c>
      <c r="L32" s="145">
        <v>0.3105</v>
      </c>
      <c r="M32" s="145">
        <v>0.4612</v>
      </c>
      <c r="N32" s="72"/>
      <c r="O32" s="174" t="str">
        <f ca="1">IF(N32="","", INDIRECT("base!"&amp;ADDRESS(MATCH(N32,base!$C$2:'base'!$C$133,0)+1,4,4)))</f>
        <v/>
      </c>
      <c r="P32" s="66"/>
      <c r="Q32" s="174" t="str">
        <f ca="1">IF(P32="","", INDIRECT("base!"&amp;ADDRESS(MATCH(CONCATENATE(N32,"|",P32),base!$G$2:'base'!$G$1817,0)+1,6,4)))</f>
        <v/>
      </c>
      <c r="R32" s="66"/>
    </row>
    <row r="33" spans="1:18" ht="71.25" x14ac:dyDescent="0.25">
      <c r="A33" s="161">
        <v>1</v>
      </c>
      <c r="B33" s="173">
        <v>21</v>
      </c>
      <c r="C33" s="72" t="s">
        <v>4066</v>
      </c>
      <c r="D33" s="138" t="s">
        <v>3776</v>
      </c>
      <c r="E33" s="175">
        <v>101159</v>
      </c>
      <c r="F33" s="178">
        <v>44986</v>
      </c>
      <c r="G33" s="184" t="s">
        <v>4033</v>
      </c>
      <c r="H33" s="169">
        <v>24.72</v>
      </c>
      <c r="I33" s="161" t="s">
        <v>3695</v>
      </c>
      <c r="J33" s="161">
        <v>166.55</v>
      </c>
      <c r="K33" s="153">
        <f t="shared" si="0"/>
        <v>4117.12</v>
      </c>
      <c r="L33" s="145">
        <v>0.3105</v>
      </c>
      <c r="M33" s="145">
        <v>0.4612</v>
      </c>
      <c r="N33" s="72"/>
      <c r="O33" s="174" t="str">
        <f ca="1">IF(N33="","", INDIRECT("base!"&amp;ADDRESS(MATCH(N33,base!$C$2:'base'!$C$133,0)+1,4,4)))</f>
        <v/>
      </c>
      <c r="P33" s="66"/>
      <c r="Q33" s="174" t="str">
        <f ca="1">IF(P33="","", INDIRECT("base!"&amp;ADDRESS(MATCH(CONCATENATE(N33,"|",P33),base!$G$2:'base'!$G$1817,0)+1,6,4)))</f>
        <v/>
      </c>
      <c r="R33" s="66"/>
    </row>
    <row r="34" spans="1:18" ht="42.75" x14ac:dyDescent="0.25">
      <c r="A34" s="161">
        <v>1</v>
      </c>
      <c r="B34" s="173">
        <v>22</v>
      </c>
      <c r="C34" s="72" t="s">
        <v>4067</v>
      </c>
      <c r="D34" s="138" t="s">
        <v>3776</v>
      </c>
      <c r="E34" s="175">
        <v>98555</v>
      </c>
      <c r="F34" s="178">
        <v>44986</v>
      </c>
      <c r="G34" s="184" t="s">
        <v>4034</v>
      </c>
      <c r="H34" s="169">
        <v>72.63</v>
      </c>
      <c r="I34" s="161" t="s">
        <v>3695</v>
      </c>
      <c r="J34" s="181">
        <v>34.479999999999997</v>
      </c>
      <c r="K34" s="153">
        <f t="shared" si="0"/>
        <v>2504.2800000000002</v>
      </c>
      <c r="L34" s="145">
        <v>0.3105</v>
      </c>
      <c r="M34" s="145">
        <v>0.4612</v>
      </c>
      <c r="N34" s="72"/>
      <c r="O34" s="174" t="str">
        <f ca="1">IF(N34="","", INDIRECT("base!"&amp;ADDRESS(MATCH(N34,base!$C$2:'base'!$C$133,0)+1,4,4)))</f>
        <v/>
      </c>
      <c r="P34" s="66"/>
      <c r="Q34" s="174" t="str">
        <f ca="1">IF(P34="","", INDIRECT("base!"&amp;ADDRESS(MATCH(CONCATENATE(N34,"|",P34),base!$G$2:'base'!$G$1817,0)+1,6,4)))</f>
        <v/>
      </c>
      <c r="R34" s="66"/>
    </row>
    <row r="35" spans="1:18" ht="71.25" x14ac:dyDescent="0.25">
      <c r="A35" s="161">
        <v>1</v>
      </c>
      <c r="B35" s="173">
        <v>23</v>
      </c>
      <c r="C35" s="72" t="s">
        <v>4068</v>
      </c>
      <c r="D35" s="138" t="s">
        <v>3776</v>
      </c>
      <c r="E35" s="175">
        <v>87894</v>
      </c>
      <c r="F35" s="178">
        <v>44986</v>
      </c>
      <c r="G35" s="184" t="s">
        <v>4035</v>
      </c>
      <c r="H35" s="169">
        <v>72.63</v>
      </c>
      <c r="I35" s="161" t="s">
        <v>3695</v>
      </c>
      <c r="J35" s="161">
        <v>7.89</v>
      </c>
      <c r="K35" s="153">
        <f t="shared" si="0"/>
        <v>573.04999999999995</v>
      </c>
      <c r="L35" s="145">
        <v>0.3105</v>
      </c>
      <c r="M35" s="145">
        <v>0.4612</v>
      </c>
      <c r="N35" s="72"/>
      <c r="O35" s="174" t="str">
        <f ca="1">IF(N35="","", INDIRECT("base!"&amp;ADDRESS(MATCH(N35,base!$C$2:'base'!$C$133,0)+1,4,4)))</f>
        <v/>
      </c>
      <c r="P35" s="66"/>
      <c r="Q35" s="174" t="str">
        <f ca="1">IF(P35="","", INDIRECT("base!"&amp;ADDRESS(MATCH(CONCATENATE(N35,"|",P35),base!$G$2:'base'!$G$1817,0)+1,6,4)))</f>
        <v/>
      </c>
      <c r="R35" s="66"/>
    </row>
    <row r="36" spans="1:18" ht="71.25" x14ac:dyDescent="0.25">
      <c r="A36" s="161">
        <v>1</v>
      </c>
      <c r="B36" s="173">
        <v>24</v>
      </c>
      <c r="C36" s="72" t="s">
        <v>4069</v>
      </c>
      <c r="D36" s="138" t="s">
        <v>3776</v>
      </c>
      <c r="E36" s="175">
        <v>87794</v>
      </c>
      <c r="F36" s="178">
        <v>44986</v>
      </c>
      <c r="G36" s="184" t="s">
        <v>4036</v>
      </c>
      <c r="H36" s="169">
        <v>72.63</v>
      </c>
      <c r="I36" s="161" t="s">
        <v>3695</v>
      </c>
      <c r="J36" s="183">
        <v>50.07</v>
      </c>
      <c r="K36" s="153">
        <f t="shared" si="0"/>
        <v>3636.58</v>
      </c>
      <c r="L36" s="145">
        <v>0.3105</v>
      </c>
      <c r="M36" s="145">
        <v>0.4612</v>
      </c>
      <c r="N36" s="72"/>
      <c r="O36" s="174" t="str">
        <f ca="1">IF(N36="","", INDIRECT("base!"&amp;ADDRESS(MATCH(N36,base!$C$2:'base'!$C$133,0)+1,4,4)))</f>
        <v/>
      </c>
      <c r="P36" s="66"/>
      <c r="Q36" s="174" t="str">
        <f ca="1">IF(P36="","", INDIRECT("base!"&amp;ADDRESS(MATCH(CONCATENATE(N36,"|",P36),base!$G$2:'base'!$G$1817,0)+1,6,4)))</f>
        <v/>
      </c>
      <c r="R36" s="66"/>
    </row>
    <row r="37" spans="1:18" ht="57" x14ac:dyDescent="0.25">
      <c r="A37" s="161">
        <v>1</v>
      </c>
      <c r="B37" s="173">
        <v>25</v>
      </c>
      <c r="C37" s="72" t="s">
        <v>4070</v>
      </c>
      <c r="D37" s="138" t="s">
        <v>3776</v>
      </c>
      <c r="E37" s="175">
        <v>88412</v>
      </c>
      <c r="F37" s="178">
        <v>44986</v>
      </c>
      <c r="G37" s="184" t="s">
        <v>4037</v>
      </c>
      <c r="H37" s="169">
        <v>72.63</v>
      </c>
      <c r="I37" s="161" t="s">
        <v>3695</v>
      </c>
      <c r="J37" s="161">
        <v>2.78</v>
      </c>
      <c r="K37" s="153">
        <f t="shared" si="0"/>
        <v>201.91</v>
      </c>
      <c r="L37" s="145">
        <v>0.3105</v>
      </c>
      <c r="M37" s="145">
        <v>0.4612</v>
      </c>
      <c r="N37" s="72"/>
      <c r="O37" s="174" t="str">
        <f ca="1">IF(N37="","", INDIRECT("base!"&amp;ADDRESS(MATCH(N37,base!$C$2:'base'!$C$133,0)+1,4,4)))</f>
        <v/>
      </c>
      <c r="P37" s="66"/>
      <c r="Q37" s="174" t="str">
        <f ca="1">IF(P37="","", INDIRECT("base!"&amp;ADDRESS(MATCH(CONCATENATE(N37,"|",P37),base!$G$2:'base'!$G$1817,0)+1,6,4)))</f>
        <v/>
      </c>
      <c r="R37" s="66"/>
    </row>
    <row r="38" spans="1:18" ht="71.25" x14ac:dyDescent="0.25">
      <c r="A38" s="161">
        <v>1</v>
      </c>
      <c r="B38" s="173">
        <v>26</v>
      </c>
      <c r="C38" s="72" t="s">
        <v>4071</v>
      </c>
      <c r="D38" s="138" t="s">
        <v>3776</v>
      </c>
      <c r="E38" s="175">
        <v>88417</v>
      </c>
      <c r="F38" s="178">
        <v>44986</v>
      </c>
      <c r="G38" s="184" t="s">
        <v>4038</v>
      </c>
      <c r="H38" s="169">
        <v>72.63</v>
      </c>
      <c r="I38" s="161" t="s">
        <v>3695</v>
      </c>
      <c r="J38" s="161">
        <v>20.8</v>
      </c>
      <c r="K38" s="153">
        <f t="shared" si="0"/>
        <v>1510.7</v>
      </c>
      <c r="L38" s="145">
        <v>0.3105</v>
      </c>
      <c r="M38" s="145">
        <v>0.4612</v>
      </c>
      <c r="N38" s="72"/>
      <c r="O38" s="174" t="str">
        <f ca="1">IF(N38="","", INDIRECT("base!"&amp;ADDRESS(MATCH(N38,base!$C$2:'base'!$C$133,0)+1,4,4)))</f>
        <v/>
      </c>
      <c r="P38" s="66"/>
      <c r="Q38" s="174" t="str">
        <f ca="1">IF(P38="","", INDIRECT("base!"&amp;ADDRESS(MATCH(CONCATENATE(N38,"|",P38),base!$G$2:'base'!$G$1817,0)+1,6,4)))</f>
        <v/>
      </c>
      <c r="R38" s="66"/>
    </row>
    <row r="39" spans="1:18" ht="57" x14ac:dyDescent="0.25">
      <c r="A39" s="161">
        <v>1</v>
      </c>
      <c r="B39" s="173">
        <v>27</v>
      </c>
      <c r="C39" s="72" t="s">
        <v>4072</v>
      </c>
      <c r="D39" s="138" t="s">
        <v>3776</v>
      </c>
      <c r="E39" s="175">
        <v>91854</v>
      </c>
      <c r="F39" s="178">
        <v>44986</v>
      </c>
      <c r="G39" s="184" t="s">
        <v>4039</v>
      </c>
      <c r="H39" s="169">
        <v>30</v>
      </c>
      <c r="I39" s="161" t="s">
        <v>3694</v>
      </c>
      <c r="J39" s="181">
        <v>12.32</v>
      </c>
      <c r="K39" s="153">
        <f t="shared" si="0"/>
        <v>369.6</v>
      </c>
      <c r="L39" s="145">
        <v>0.3105</v>
      </c>
      <c r="M39" s="145">
        <v>0.4612</v>
      </c>
      <c r="N39" s="72"/>
      <c r="O39" s="174" t="str">
        <f ca="1">IF(N39="","", INDIRECT("base!"&amp;ADDRESS(MATCH(N39,base!$C$2:'base'!$C$133,0)+1,4,4)))</f>
        <v/>
      </c>
      <c r="P39" s="66"/>
      <c r="Q39" s="174" t="str">
        <f ca="1">IF(P39="","", INDIRECT("base!"&amp;ADDRESS(MATCH(CONCATENATE(N39,"|",P39),base!$G$2:'base'!$G$1817,0)+1,6,4)))</f>
        <v/>
      </c>
      <c r="R39" s="66"/>
    </row>
    <row r="40" spans="1:18" ht="57" x14ac:dyDescent="0.25">
      <c r="A40" s="161">
        <v>1</v>
      </c>
      <c r="B40" s="173">
        <v>28</v>
      </c>
      <c r="C40" s="72" t="s">
        <v>4073</v>
      </c>
      <c r="D40" s="138" t="s">
        <v>3776</v>
      </c>
      <c r="E40" s="175">
        <v>91928</v>
      </c>
      <c r="F40" s="178">
        <v>44986</v>
      </c>
      <c r="G40" s="184" t="s">
        <v>4040</v>
      </c>
      <c r="H40" s="169">
        <v>90</v>
      </c>
      <c r="I40" s="161" t="s">
        <v>3694</v>
      </c>
      <c r="J40" s="161">
        <v>7.77</v>
      </c>
      <c r="K40" s="153">
        <f t="shared" si="0"/>
        <v>699.3</v>
      </c>
      <c r="L40" s="145">
        <v>0.3105</v>
      </c>
      <c r="M40" s="145">
        <v>0.4612</v>
      </c>
      <c r="N40" s="72"/>
      <c r="O40" s="174" t="str">
        <f ca="1">IF(N40="","", INDIRECT("base!"&amp;ADDRESS(MATCH(N40,base!$C$2:'base'!$C$133,0)+1,4,4)))</f>
        <v/>
      </c>
      <c r="P40" s="66"/>
      <c r="Q40" s="174" t="str">
        <f ca="1">IF(P40="","", INDIRECT("base!"&amp;ADDRESS(MATCH(CONCATENATE(N40,"|",P40),base!$G$2:'base'!$G$1817,0)+1,6,4)))</f>
        <v/>
      </c>
      <c r="R40" s="66"/>
    </row>
    <row r="41" spans="1:18" ht="42.75" x14ac:dyDescent="0.25">
      <c r="A41" s="161">
        <v>1</v>
      </c>
      <c r="B41" s="173">
        <v>29</v>
      </c>
      <c r="C41" s="72" t="s">
        <v>4074</v>
      </c>
      <c r="D41" s="138" t="s">
        <v>3776</v>
      </c>
      <c r="E41" s="175">
        <v>101632</v>
      </c>
      <c r="F41" s="178">
        <v>44986</v>
      </c>
      <c r="G41" s="184" t="s">
        <v>4041</v>
      </c>
      <c r="H41" s="169">
        <v>1</v>
      </c>
      <c r="I41" s="161" t="s">
        <v>3701</v>
      </c>
      <c r="J41" s="181">
        <v>47.69</v>
      </c>
      <c r="K41" s="153">
        <f t="shared" si="0"/>
        <v>47.69</v>
      </c>
      <c r="L41" s="145">
        <v>0.3105</v>
      </c>
      <c r="M41" s="145">
        <v>0.4612</v>
      </c>
      <c r="N41" s="72"/>
      <c r="O41" s="174" t="str">
        <f ca="1">IF(N41="","", INDIRECT("base!"&amp;ADDRESS(MATCH(N41,base!$C$2:'base'!$C$133,0)+1,4,4)))</f>
        <v/>
      </c>
      <c r="P41" s="66"/>
      <c r="Q41" s="174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1">
        <v>1</v>
      </c>
      <c r="B42" s="173">
        <v>30</v>
      </c>
      <c r="C42" s="72" t="s">
        <v>4075</v>
      </c>
      <c r="D42" s="138" t="s">
        <v>3776</v>
      </c>
      <c r="E42" s="175">
        <v>39380</v>
      </c>
      <c r="F42" s="178">
        <v>44986</v>
      </c>
      <c r="G42" s="184" t="s">
        <v>4042</v>
      </c>
      <c r="H42" s="169">
        <v>1</v>
      </c>
      <c r="I42" s="161" t="s">
        <v>3701</v>
      </c>
      <c r="J42" s="161">
        <v>26.66</v>
      </c>
      <c r="K42" s="153">
        <f t="shared" si="0"/>
        <v>26.66</v>
      </c>
      <c r="L42" s="145">
        <v>0.3105</v>
      </c>
      <c r="M42" s="145">
        <v>0.4612</v>
      </c>
      <c r="N42" s="72"/>
      <c r="O42" s="174" t="str">
        <f ca="1">IF(N42="","", INDIRECT("base!"&amp;ADDRESS(MATCH(N42,base!$C$2:'base'!$C$133,0)+1,4,4)))</f>
        <v/>
      </c>
      <c r="P42" s="66"/>
      <c r="Q42" s="174" t="str">
        <f ca="1">IF(P42="","", INDIRECT("base!"&amp;ADDRESS(MATCH(CONCATENATE(N42,"|",P42),base!$G$2:'base'!$G$1817,0)+1,6,4)))</f>
        <v/>
      </c>
      <c r="R42" s="66"/>
    </row>
    <row r="43" spans="1:18" ht="28.5" x14ac:dyDescent="0.25">
      <c r="A43" s="161">
        <v>1</v>
      </c>
      <c r="B43" s="173">
        <v>31</v>
      </c>
      <c r="C43" s="72" t="s">
        <v>4076</v>
      </c>
      <c r="D43" s="138" t="s">
        <v>3776</v>
      </c>
      <c r="E43" s="175">
        <v>101547</v>
      </c>
      <c r="F43" s="178">
        <v>44986</v>
      </c>
      <c r="G43" s="184" t="s">
        <v>4043</v>
      </c>
      <c r="H43" s="169">
        <v>1</v>
      </c>
      <c r="I43" s="161" t="s">
        <v>3701</v>
      </c>
      <c r="J43" s="161">
        <v>117.76</v>
      </c>
      <c r="K43" s="153">
        <f t="shared" si="0"/>
        <v>117.76</v>
      </c>
      <c r="L43" s="145">
        <v>0.3105</v>
      </c>
      <c r="M43" s="145">
        <v>0.4612</v>
      </c>
      <c r="N43" s="72"/>
      <c r="O43" s="174" t="str">
        <f ca="1">IF(N43="","", INDIRECT("base!"&amp;ADDRESS(MATCH(N43,base!$C$2:'base'!$C$133,0)+1,4,4)))</f>
        <v/>
      </c>
      <c r="P43" s="66"/>
      <c r="Q43" s="174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1">
        <v>1</v>
      </c>
      <c r="B44" s="173">
        <v>32</v>
      </c>
      <c r="C44" s="72" t="s">
        <v>4077</v>
      </c>
      <c r="D44" s="138" t="s">
        <v>3800</v>
      </c>
      <c r="E44" s="175">
        <v>2</v>
      </c>
      <c r="F44" s="178">
        <v>44986</v>
      </c>
      <c r="G44" s="184" t="s">
        <v>4044</v>
      </c>
      <c r="H44" s="169">
        <v>6</v>
      </c>
      <c r="I44" s="161" t="s">
        <v>3701</v>
      </c>
      <c r="J44" s="183">
        <v>144.55000000000001</v>
      </c>
      <c r="K44" s="153">
        <f t="shared" si="0"/>
        <v>867.3</v>
      </c>
      <c r="L44" s="145">
        <v>0.3105</v>
      </c>
      <c r="M44" s="145">
        <v>0.4612</v>
      </c>
      <c r="N44" s="72"/>
      <c r="O44" s="174" t="str">
        <f ca="1">IF(N44="","", INDIRECT("base!"&amp;ADDRESS(MATCH(N44,base!$C$2:'base'!$C$133,0)+1,4,4)))</f>
        <v/>
      </c>
      <c r="P44" s="66"/>
      <c r="Q44" s="174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1">
        <v>1</v>
      </c>
      <c r="B45" s="173">
        <v>33</v>
      </c>
      <c r="C45" s="72" t="s">
        <v>4078</v>
      </c>
      <c r="D45" s="138" t="s">
        <v>3800</v>
      </c>
      <c r="E45" s="175">
        <v>3</v>
      </c>
      <c r="F45" s="178">
        <v>44986</v>
      </c>
      <c r="G45" s="184" t="s">
        <v>4045</v>
      </c>
      <c r="H45" s="169">
        <v>4</v>
      </c>
      <c r="I45" s="161" t="s">
        <v>3701</v>
      </c>
      <c r="J45" s="181">
        <v>83.81</v>
      </c>
      <c r="K45" s="153">
        <f t="shared" si="0"/>
        <v>335.24</v>
      </c>
      <c r="L45" s="145">
        <v>0.3105</v>
      </c>
      <c r="M45" s="145">
        <v>0.4612</v>
      </c>
      <c r="N45" s="72"/>
      <c r="O45" s="174" t="str">
        <f ca="1">IF(N45="","", INDIRECT("base!"&amp;ADDRESS(MATCH(N45,base!$C$2:'base'!$C$133,0)+1,4,4)))</f>
        <v/>
      </c>
      <c r="P45" s="66"/>
      <c r="Q45" s="174" t="str">
        <f ca="1">IF(P45="","", INDIRECT("base!"&amp;ADDRESS(MATCH(CONCATENATE(N45,"|",P45),base!$G$2:'base'!$G$1817,0)+1,6,4)))</f>
        <v/>
      </c>
      <c r="R45" s="66"/>
    </row>
    <row r="46" spans="1:18" ht="28.5" x14ac:dyDescent="0.25">
      <c r="A46" s="161">
        <v>1</v>
      </c>
      <c r="B46" s="173">
        <v>34</v>
      </c>
      <c r="C46" s="72" t="s">
        <v>4079</v>
      </c>
      <c r="D46" s="138" t="s">
        <v>3802</v>
      </c>
      <c r="E46" s="175">
        <v>2</v>
      </c>
      <c r="F46" s="178">
        <v>44986</v>
      </c>
      <c r="G46" s="184" t="s">
        <v>4046</v>
      </c>
      <c r="H46" s="169">
        <v>1</v>
      </c>
      <c r="I46" s="161" t="s">
        <v>3710</v>
      </c>
      <c r="J46" s="161">
        <v>39060.76</v>
      </c>
      <c r="K46" s="153">
        <f t="shared" si="0"/>
        <v>39060.76</v>
      </c>
      <c r="L46" s="145">
        <v>0.3105</v>
      </c>
      <c r="M46" s="145">
        <v>0.4612</v>
      </c>
      <c r="N46" s="72"/>
      <c r="O46" s="174" t="str">
        <f ca="1">IF(N46="","", INDIRECT("base!"&amp;ADDRESS(MATCH(N46,base!$C$2:'base'!$C$133,0)+1,4,4)))</f>
        <v/>
      </c>
      <c r="P46" s="66"/>
      <c r="Q46" s="174" t="str">
        <f ca="1">IF(P46="","", INDIRECT("base!"&amp;ADDRESS(MATCH(CONCATENATE(N46,"|",P46),base!$G$2:'base'!$G$1817,0)+1,6,4)))</f>
        <v/>
      </c>
      <c r="R46" s="66"/>
    </row>
    <row r="47" spans="1:18" ht="42.75" x14ac:dyDescent="0.25">
      <c r="A47" s="161">
        <v>1</v>
      </c>
      <c r="B47" s="173">
        <v>35</v>
      </c>
      <c r="C47" s="72" t="s">
        <v>4080</v>
      </c>
      <c r="D47" s="138" t="s">
        <v>3776</v>
      </c>
      <c r="E47" s="175">
        <v>93281</v>
      </c>
      <c r="F47" s="178">
        <v>44986</v>
      </c>
      <c r="G47" s="184" t="s">
        <v>4047</v>
      </c>
      <c r="H47" s="169">
        <v>8</v>
      </c>
      <c r="I47" s="161" t="s">
        <v>3935</v>
      </c>
      <c r="J47" s="161">
        <v>32.79</v>
      </c>
      <c r="K47" s="153">
        <f t="shared" si="0"/>
        <v>262.32</v>
      </c>
      <c r="L47" s="145">
        <v>0.3105</v>
      </c>
      <c r="M47" s="145">
        <v>0.4612</v>
      </c>
      <c r="N47" s="72"/>
      <c r="O47" s="174" t="str">
        <f ca="1">IF(N47="","", INDIRECT("base!"&amp;ADDRESS(MATCH(N47,base!$C$2:'base'!$C$133,0)+1,4,4)))</f>
        <v/>
      </c>
      <c r="P47" s="66"/>
      <c r="Q47" s="174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1"/>
      <c r="B48" s="173" t="str">
        <f>IF(AND(G48&lt;&gt;"",H48&gt;0,I48&lt;&gt;"",J48&lt;&gt;0,K48&lt;&gt;0),COUNT($B$11:B47)+1,"")</f>
        <v/>
      </c>
      <c r="C48" s="72"/>
      <c r="D48" s="138"/>
      <c r="E48" s="175"/>
      <c r="F48" s="178"/>
      <c r="G48" s="184"/>
      <c r="H48" s="169"/>
      <c r="I48" s="161"/>
      <c r="J48" s="161"/>
      <c r="K48" s="153"/>
      <c r="L48" s="145"/>
      <c r="M48" s="145"/>
      <c r="N48" s="72"/>
      <c r="O48" s="174" t="str">
        <f ca="1">IF(N48="","", INDIRECT("base!"&amp;ADDRESS(MATCH(N48,base!$C$2:'base'!$C$133,0)+1,4,4)))</f>
        <v/>
      </c>
      <c r="P48" s="66"/>
      <c r="Q48" s="174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1"/>
      <c r="B49" s="173" t="str">
        <f>IF(AND(G49&lt;&gt;"",H49&gt;0,I49&lt;&gt;"",J49&lt;&gt;0,K49&lt;&gt;0),COUNT($B$11:B48)+1,"")</f>
        <v/>
      </c>
      <c r="C49" s="72"/>
      <c r="D49" s="138"/>
      <c r="E49" s="175"/>
      <c r="F49" s="178"/>
      <c r="G49" s="180"/>
      <c r="H49" s="169"/>
      <c r="I49" s="161"/>
      <c r="J49" s="182"/>
      <c r="K49" s="153"/>
      <c r="L49" s="145"/>
      <c r="M49" s="145"/>
      <c r="N49" s="72"/>
      <c r="O49" s="174" t="str">
        <f ca="1">IF(N49="","", INDIRECT("base!"&amp;ADDRESS(MATCH(N49,base!$C$2:'base'!$C$133,0)+1,4,4)))</f>
        <v/>
      </c>
      <c r="P49" s="66"/>
      <c r="Q49" s="174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1"/>
      <c r="B50" s="173" t="str">
        <f>IF(AND(G50&lt;&gt;"",H50&gt;0,I50&lt;&gt;"",J50&lt;&gt;0,K50&lt;&gt;0),COUNT($B$11:B49)+1,"")</f>
        <v/>
      </c>
      <c r="C50" s="72"/>
      <c r="D50" s="138"/>
      <c r="E50" s="175"/>
      <c r="F50" s="178"/>
      <c r="G50" s="180"/>
      <c r="H50" s="169"/>
      <c r="I50" s="161"/>
      <c r="J50" s="161"/>
      <c r="K50" s="153"/>
      <c r="L50" s="145"/>
      <c r="M50" s="145"/>
      <c r="N50" s="72"/>
      <c r="O50" s="174" t="str">
        <f ca="1">IF(N50="","", INDIRECT("base!"&amp;ADDRESS(MATCH(N50,base!$C$2:'base'!$C$133,0)+1,4,4)))</f>
        <v/>
      </c>
      <c r="P50" s="66"/>
      <c r="Q50" s="174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1"/>
      <c r="B51" s="173" t="str">
        <f>IF(AND(G51&lt;&gt;"",H51&gt;0,I51&lt;&gt;"",J51&lt;&gt;0,K51&lt;&gt;0),COUNT($B$11:B50)+1,"")</f>
        <v/>
      </c>
      <c r="C51" s="72"/>
      <c r="D51" s="138"/>
      <c r="E51" s="175"/>
      <c r="F51" s="178"/>
      <c r="G51" s="180"/>
      <c r="H51" s="169"/>
      <c r="I51" s="161"/>
      <c r="J51" s="161"/>
      <c r="K51" s="153"/>
      <c r="L51" s="145"/>
      <c r="M51" s="145"/>
      <c r="N51" s="72"/>
      <c r="O51" s="174" t="str">
        <f ca="1">IF(N51="","", INDIRECT("base!"&amp;ADDRESS(MATCH(N51,base!$C$2:'base'!$C$133,0)+1,4,4)))</f>
        <v/>
      </c>
      <c r="P51" s="66"/>
      <c r="Q51" s="174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1"/>
      <c r="B52" s="173" t="str">
        <f>IF(AND(G52&lt;&gt;"",H52&gt;0,I52&lt;&gt;"",J52&lt;&gt;0,K52&lt;&gt;0),COUNT($B$11:B51)+1,"")</f>
        <v/>
      </c>
      <c r="C52" s="72"/>
      <c r="D52" s="138"/>
      <c r="E52" s="175"/>
      <c r="F52" s="178"/>
      <c r="G52" s="180"/>
      <c r="H52" s="169"/>
      <c r="I52" s="161"/>
      <c r="J52" s="183"/>
      <c r="K52" s="153"/>
      <c r="L52" s="145"/>
      <c r="M52" s="145"/>
      <c r="N52" s="72"/>
      <c r="O52" s="174" t="str">
        <f ca="1">IF(N52="","", INDIRECT("base!"&amp;ADDRESS(MATCH(N52,base!$C$2:'base'!$C$133,0)+1,4,4)))</f>
        <v/>
      </c>
      <c r="P52" s="66"/>
      <c r="Q52" s="174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1"/>
      <c r="B53" s="173" t="str">
        <f>IF(AND(G53&lt;&gt;"",H53&gt;0,I53&lt;&gt;"",J53&lt;&gt;0,K53&lt;&gt;0),COUNT($B$11:B52)+1,"")</f>
        <v/>
      </c>
      <c r="C53" s="72"/>
      <c r="D53" s="138"/>
      <c r="E53" s="175"/>
      <c r="F53" s="178"/>
      <c r="G53" s="180"/>
      <c r="H53" s="169"/>
      <c r="I53" s="161"/>
      <c r="J53" s="161"/>
      <c r="K53" s="153"/>
      <c r="L53" s="145"/>
      <c r="M53" s="145"/>
      <c r="N53" s="72"/>
      <c r="O53" s="174" t="str">
        <f ca="1">IF(N53="","", INDIRECT("base!"&amp;ADDRESS(MATCH(N53,base!$C$2:'base'!$C$133,0)+1,4,4)))</f>
        <v/>
      </c>
      <c r="P53" s="66"/>
      <c r="Q53" s="174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1"/>
      <c r="B54" s="173"/>
      <c r="C54" s="72"/>
      <c r="D54" s="138"/>
      <c r="E54" s="175"/>
      <c r="F54" s="178"/>
      <c r="G54" s="180"/>
      <c r="H54" s="169"/>
      <c r="I54" s="161"/>
      <c r="J54" s="181"/>
      <c r="K54" s="153"/>
      <c r="L54" s="145"/>
      <c r="M54" s="145"/>
      <c r="N54" s="72"/>
      <c r="O54" s="174" t="str">
        <f ca="1">IF(N54="","", INDIRECT("base!"&amp;ADDRESS(MATCH(N54,base!$C$2:'base'!$C$133,0)+1,4,4)))</f>
        <v/>
      </c>
      <c r="P54" s="66"/>
      <c r="Q54" s="174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1"/>
      <c r="B55" s="173"/>
      <c r="C55" s="72"/>
      <c r="D55" s="138"/>
      <c r="E55" s="175"/>
      <c r="F55" s="178"/>
      <c r="G55" s="180"/>
      <c r="H55" s="169"/>
      <c r="I55" s="161"/>
      <c r="J55" s="161"/>
      <c r="K55" s="153"/>
      <c r="L55" s="145"/>
      <c r="M55" s="145"/>
      <c r="N55" s="72"/>
      <c r="O55" s="174" t="str">
        <f ca="1">IF(N55="","", INDIRECT("base!"&amp;ADDRESS(MATCH(N55,base!$C$2:'base'!$C$133,0)+1,4,4)))</f>
        <v/>
      </c>
      <c r="P55" s="66"/>
      <c r="Q55" s="174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1"/>
      <c r="B56" s="173"/>
      <c r="C56" s="72"/>
      <c r="D56" s="138"/>
      <c r="E56" s="175"/>
      <c r="F56" s="178"/>
      <c r="G56" s="180"/>
      <c r="H56" s="169"/>
      <c r="I56" s="161"/>
      <c r="J56" s="169"/>
      <c r="K56" s="153" t="str">
        <f t="shared" ref="K56:K60" si="1">IFERROR(IF(H56*J56&lt;&gt;0,ROUND(ROUND(H56,4)*ROUND(J56,4),2),""),"")</f>
        <v/>
      </c>
      <c r="L56" s="145"/>
      <c r="M56" s="145"/>
      <c r="N56" s="72"/>
      <c r="O56" s="174" t="str">
        <f ca="1">IF(N56="","", INDIRECT("base!"&amp;ADDRESS(MATCH(N56,base!$C$2:'base'!$C$133,0)+1,4,4)))</f>
        <v/>
      </c>
      <c r="P56" s="66"/>
      <c r="Q56" s="174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1"/>
      <c r="B57" s="173"/>
      <c r="C57" s="72"/>
      <c r="D57" s="138"/>
      <c r="E57" s="175"/>
      <c r="F57" s="178"/>
      <c r="G57" s="66"/>
      <c r="H57" s="169"/>
      <c r="I57" s="161"/>
      <c r="J57" s="169"/>
      <c r="K57" s="153" t="str">
        <f t="shared" si="1"/>
        <v/>
      </c>
      <c r="L57" s="145"/>
      <c r="M57" s="145"/>
      <c r="N57" s="72"/>
      <c r="O57" s="174" t="str">
        <f ca="1">IF(N57="","", INDIRECT("base!"&amp;ADDRESS(MATCH(N57,base!$C$2:'base'!$C$133,0)+1,4,4)))</f>
        <v/>
      </c>
      <c r="P57" s="66"/>
      <c r="Q57" s="174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1"/>
      <c r="B58" s="173"/>
      <c r="C58" s="72"/>
      <c r="D58" s="138"/>
      <c r="E58" s="175"/>
      <c r="F58" s="178"/>
      <c r="G58" s="66"/>
      <c r="H58" s="169"/>
      <c r="I58" s="161"/>
      <c r="J58" s="169"/>
      <c r="K58" s="153" t="str">
        <f t="shared" si="1"/>
        <v/>
      </c>
      <c r="L58" s="145"/>
      <c r="M58" s="145"/>
      <c r="N58" s="72"/>
      <c r="O58" s="174" t="str">
        <f ca="1">IF(N58="","", INDIRECT("base!"&amp;ADDRESS(MATCH(N58,base!$C$2:'base'!$C$133,0)+1,4,4)))</f>
        <v/>
      </c>
      <c r="P58" s="66"/>
      <c r="Q58" s="174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1"/>
      <c r="B59" s="173"/>
      <c r="C59" s="72"/>
      <c r="D59" s="138"/>
      <c r="E59" s="175"/>
      <c r="F59" s="178"/>
      <c r="G59" s="66"/>
      <c r="H59" s="169"/>
      <c r="I59" s="161"/>
      <c r="J59" s="169"/>
      <c r="K59" s="153" t="str">
        <f t="shared" si="1"/>
        <v/>
      </c>
      <c r="L59" s="145"/>
      <c r="M59" s="145"/>
      <c r="N59" s="72"/>
      <c r="O59" s="174" t="str">
        <f ca="1">IF(N59="","", INDIRECT("base!"&amp;ADDRESS(MATCH(N59,base!$C$2:'base'!$C$133,0)+1,4,4)))</f>
        <v/>
      </c>
      <c r="P59" s="66"/>
      <c r="Q59" s="174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1"/>
      <c r="B60" s="173" t="str">
        <f>IF(AND(G60&lt;&gt;"",H60&gt;0,I60&lt;&gt;"",J60&lt;&gt;0,K60&lt;&gt;0),COUNT($B$11:B59)+1,"")</f>
        <v/>
      </c>
      <c r="C60" s="72"/>
      <c r="D60" s="138"/>
      <c r="E60" s="175"/>
      <c r="F60" s="178"/>
      <c r="G60" s="66"/>
      <c r="H60" s="169"/>
      <c r="I60" s="161"/>
      <c r="J60" s="169"/>
      <c r="K60" s="153" t="str">
        <f t="shared" si="1"/>
        <v/>
      </c>
      <c r="L60" s="145"/>
      <c r="M60" s="145"/>
      <c r="N60" s="72"/>
      <c r="O60" s="174" t="str">
        <f ca="1">IF(N60="","", INDIRECT("base!"&amp;ADDRESS(MATCH(N60,base!$C$2:'base'!$C$133,0)+1,4,4)))</f>
        <v/>
      </c>
      <c r="P60" s="66"/>
      <c r="Q60" s="174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1"/>
      <c r="B61" s="173" t="str">
        <f>IF(AND(G61&lt;&gt;"",H61&gt;0,I61&lt;&gt;"",J61&lt;&gt;0,K61&lt;&gt;0),COUNT($B$11:B60)+1,"")</f>
        <v/>
      </c>
      <c r="C61" s="72"/>
      <c r="D61" s="138"/>
      <c r="E61" s="175"/>
      <c r="F61" s="178"/>
      <c r="G61" s="66"/>
      <c r="H61" s="169"/>
      <c r="I61" s="161"/>
      <c r="J61" s="169"/>
      <c r="K61" s="153" t="str">
        <f t="shared" ref="K61:K95" si="2">IFERROR(IF(H61*J61&lt;&gt;0,ROUND(ROUND(H61,4)*ROUND(J61,4),2),""),"")</f>
        <v/>
      </c>
      <c r="L61" s="145"/>
      <c r="M61" s="145"/>
      <c r="N61" s="72"/>
      <c r="O61" s="174" t="str">
        <f ca="1">IF(N61="","", INDIRECT("base!"&amp;ADDRESS(MATCH(N61,base!$C$2:'base'!$C$133,0)+1,4,4)))</f>
        <v/>
      </c>
      <c r="P61" s="66"/>
      <c r="Q61" s="174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1"/>
      <c r="B62" s="173" t="str">
        <f>IF(AND(G62&lt;&gt;"",H62&gt;0,I62&lt;&gt;"",J62&lt;&gt;0,K62&lt;&gt;0),COUNT($B$11:B61)+1,"")</f>
        <v/>
      </c>
      <c r="C62" s="72"/>
      <c r="D62" s="138"/>
      <c r="E62" s="175"/>
      <c r="F62" s="178"/>
      <c r="G62" s="66"/>
      <c r="H62" s="169"/>
      <c r="I62" s="161"/>
      <c r="J62" s="169"/>
      <c r="K62" s="153" t="str">
        <f t="shared" si="2"/>
        <v/>
      </c>
      <c r="L62" s="145"/>
      <c r="M62" s="145"/>
      <c r="N62" s="72"/>
      <c r="O62" s="174" t="str">
        <f ca="1">IF(N62="","", INDIRECT("base!"&amp;ADDRESS(MATCH(N62,base!$C$2:'base'!$C$133,0)+1,4,4)))</f>
        <v/>
      </c>
      <c r="P62" s="66"/>
      <c r="Q62" s="174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1"/>
      <c r="B63" s="173" t="str">
        <f>IF(AND(G63&lt;&gt;"",H63&gt;0,I63&lt;&gt;"",J63&lt;&gt;0,K63&lt;&gt;0),COUNT($B$11:B62)+1,"")</f>
        <v/>
      </c>
      <c r="C63" s="72"/>
      <c r="D63" s="138"/>
      <c r="E63" s="175"/>
      <c r="F63" s="104"/>
      <c r="G63" s="66"/>
      <c r="H63" s="169"/>
      <c r="I63" s="161"/>
      <c r="J63" s="169"/>
      <c r="K63" s="153" t="str">
        <f t="shared" si="2"/>
        <v/>
      </c>
      <c r="L63" s="145"/>
      <c r="M63" s="145"/>
      <c r="N63" s="72"/>
      <c r="O63" s="174" t="str">
        <f ca="1">IF(N63="","", INDIRECT("base!"&amp;ADDRESS(MATCH(N63,base!$C$2:'base'!$C$133,0)+1,4,4)))</f>
        <v/>
      </c>
      <c r="P63" s="66"/>
      <c r="Q63" s="174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1"/>
      <c r="B64" s="173" t="str">
        <f>IF(AND(G64&lt;&gt;"",H64&gt;0,I64&lt;&gt;"",J64&lt;&gt;0,K64&lt;&gt;0),COUNT($B$11:B63)+1,"")</f>
        <v/>
      </c>
      <c r="C64" s="72"/>
      <c r="D64" s="138"/>
      <c r="E64" s="175"/>
      <c r="F64" s="104"/>
      <c r="G64" s="66"/>
      <c r="H64" s="169"/>
      <c r="I64" s="161"/>
      <c r="J64" s="169"/>
      <c r="K64" s="153" t="str">
        <f t="shared" si="2"/>
        <v/>
      </c>
      <c r="L64" s="145"/>
      <c r="M64" s="145"/>
      <c r="N64" s="72"/>
      <c r="O64" s="174" t="str">
        <f ca="1">IF(N64="","", INDIRECT("base!"&amp;ADDRESS(MATCH(N64,base!$C$2:'base'!$C$133,0)+1,4,4)))</f>
        <v/>
      </c>
      <c r="P64" s="66"/>
      <c r="Q64" s="174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1"/>
      <c r="B65" s="173" t="str">
        <f>IF(AND(G65&lt;&gt;"",H65&gt;0,I65&lt;&gt;"",J65&lt;&gt;0,K65&lt;&gt;0),COUNT($B$11:B64)+1,"")</f>
        <v/>
      </c>
      <c r="C65" s="72"/>
      <c r="D65" s="138"/>
      <c r="E65" s="175"/>
      <c r="F65" s="104"/>
      <c r="G65" s="66"/>
      <c r="H65" s="169"/>
      <c r="I65" s="161"/>
      <c r="J65" s="169"/>
      <c r="K65" s="153" t="str">
        <f t="shared" si="2"/>
        <v/>
      </c>
      <c r="L65" s="145"/>
      <c r="M65" s="145"/>
      <c r="N65" s="72"/>
      <c r="O65" s="174" t="str">
        <f ca="1">IF(N65="","", INDIRECT("base!"&amp;ADDRESS(MATCH(N65,base!$C$2:'base'!$C$133,0)+1,4,4)))</f>
        <v/>
      </c>
      <c r="P65" s="66"/>
      <c r="Q65" s="174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1"/>
      <c r="B66" s="173" t="str">
        <f>IF(AND(G66&lt;&gt;"",H66&gt;0,I66&lt;&gt;"",J66&lt;&gt;0,K66&lt;&gt;0),COUNT($B$11:B65)+1,"")</f>
        <v/>
      </c>
      <c r="C66" s="72"/>
      <c r="D66" s="138"/>
      <c r="E66" s="175"/>
      <c r="F66" s="104"/>
      <c r="G66" s="66"/>
      <c r="H66" s="169"/>
      <c r="I66" s="161"/>
      <c r="J66" s="169"/>
      <c r="K66" s="153" t="str">
        <f t="shared" si="2"/>
        <v/>
      </c>
      <c r="L66" s="145"/>
      <c r="M66" s="145"/>
      <c r="N66" s="72"/>
      <c r="O66" s="174" t="str">
        <f ca="1">IF(N66="","", INDIRECT("base!"&amp;ADDRESS(MATCH(N66,base!$C$2:'base'!$C$133,0)+1,4,4)))</f>
        <v/>
      </c>
      <c r="P66" s="66"/>
      <c r="Q66" s="174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1"/>
      <c r="B67" s="173" t="str">
        <f>IF(AND(G67&lt;&gt;"",H67&gt;0,I67&lt;&gt;"",J67&lt;&gt;0,K67&lt;&gt;0),COUNT($B$11:B66)+1,"")</f>
        <v/>
      </c>
      <c r="C67" s="72"/>
      <c r="D67" s="138"/>
      <c r="E67" s="175"/>
      <c r="F67" s="104"/>
      <c r="G67" s="66"/>
      <c r="H67" s="169"/>
      <c r="I67" s="161"/>
      <c r="J67" s="169"/>
      <c r="K67" s="153" t="str">
        <f t="shared" si="2"/>
        <v/>
      </c>
      <c r="L67" s="145"/>
      <c r="M67" s="145"/>
      <c r="N67" s="72"/>
      <c r="O67" s="174" t="str">
        <f ca="1">IF(N67="","", INDIRECT("base!"&amp;ADDRESS(MATCH(N67,base!$C$2:'base'!$C$133,0)+1,4,4)))</f>
        <v/>
      </c>
      <c r="P67" s="66"/>
      <c r="Q67" s="174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1"/>
      <c r="B68" s="173" t="str">
        <f>IF(AND(G68&lt;&gt;"",H68&gt;0,I68&lt;&gt;"",J68&lt;&gt;0,K68&lt;&gt;0),COUNT($B$11:B67)+1,"")</f>
        <v/>
      </c>
      <c r="C68" s="72"/>
      <c r="D68" s="138"/>
      <c r="E68" s="175"/>
      <c r="F68" s="104"/>
      <c r="G68" s="66"/>
      <c r="H68" s="169"/>
      <c r="I68" s="161"/>
      <c r="J68" s="169"/>
      <c r="K68" s="153" t="str">
        <f t="shared" si="2"/>
        <v/>
      </c>
      <c r="L68" s="145"/>
      <c r="M68" s="145"/>
      <c r="N68" s="72"/>
      <c r="O68" s="174" t="str">
        <f ca="1">IF(N68="","", INDIRECT("base!"&amp;ADDRESS(MATCH(N68,base!$C$2:'base'!$C$133,0)+1,4,4)))</f>
        <v/>
      </c>
      <c r="P68" s="66"/>
      <c r="Q68" s="174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1"/>
      <c r="B69" s="173" t="str">
        <f>IF(AND(G69&lt;&gt;"",H69&gt;0,I69&lt;&gt;"",J69&lt;&gt;0,K69&lt;&gt;0),COUNT($B$11:B68)+1,"")</f>
        <v/>
      </c>
      <c r="C69" s="72"/>
      <c r="D69" s="138"/>
      <c r="E69" s="175"/>
      <c r="F69" s="104"/>
      <c r="G69" s="66"/>
      <c r="H69" s="169"/>
      <c r="I69" s="161"/>
      <c r="J69" s="169"/>
      <c r="K69" s="153" t="str">
        <f t="shared" si="2"/>
        <v/>
      </c>
      <c r="L69" s="145"/>
      <c r="M69" s="145"/>
      <c r="N69" s="72"/>
      <c r="O69" s="174" t="str">
        <f ca="1">IF(N69="","", INDIRECT("base!"&amp;ADDRESS(MATCH(N69,base!$C$2:'base'!$C$133,0)+1,4,4)))</f>
        <v/>
      </c>
      <c r="P69" s="66"/>
      <c r="Q69" s="174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1"/>
      <c r="B70" s="173" t="str">
        <f>IF(AND(G70&lt;&gt;"",H70&gt;0,I70&lt;&gt;"",J70&lt;&gt;0,K70&lt;&gt;0),COUNT($B$11:B69)+1,"")</f>
        <v/>
      </c>
      <c r="C70" s="72"/>
      <c r="D70" s="138"/>
      <c r="E70" s="175"/>
      <c r="F70" s="104"/>
      <c r="G70" s="66"/>
      <c r="H70" s="169"/>
      <c r="I70" s="161"/>
      <c r="J70" s="169"/>
      <c r="K70" s="153" t="str">
        <f t="shared" si="2"/>
        <v/>
      </c>
      <c r="L70" s="145"/>
      <c r="M70" s="145"/>
      <c r="N70" s="72"/>
      <c r="O70" s="174" t="str">
        <f ca="1">IF(N70="","", INDIRECT("base!"&amp;ADDRESS(MATCH(N70,base!$C$2:'base'!$C$133,0)+1,4,4)))</f>
        <v/>
      </c>
      <c r="P70" s="66"/>
      <c r="Q70" s="174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1"/>
      <c r="B71" s="173" t="str">
        <f>IF(AND(G71&lt;&gt;"",H71&gt;0,I71&lt;&gt;"",J71&lt;&gt;0,K71&lt;&gt;0),COUNT($B$11:B70)+1,"")</f>
        <v/>
      </c>
      <c r="C71" s="72"/>
      <c r="D71" s="138"/>
      <c r="E71" s="175"/>
      <c r="F71" s="104"/>
      <c r="G71" s="66"/>
      <c r="H71" s="169"/>
      <c r="I71" s="161"/>
      <c r="J71" s="169"/>
      <c r="K71" s="153" t="str">
        <f t="shared" si="2"/>
        <v/>
      </c>
      <c r="L71" s="145"/>
      <c r="M71" s="145"/>
      <c r="N71" s="72"/>
      <c r="O71" s="174" t="str">
        <f ca="1">IF(N71="","", INDIRECT("base!"&amp;ADDRESS(MATCH(N71,base!$C$2:'base'!$C$133,0)+1,4,4)))</f>
        <v/>
      </c>
      <c r="P71" s="66"/>
      <c r="Q71" s="174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1"/>
      <c r="B72" s="173" t="str">
        <f>IF(AND(G72&lt;&gt;"",H72&gt;0,I72&lt;&gt;"",J72&lt;&gt;0,K72&lt;&gt;0),COUNT($B$11:B71)+1,"")</f>
        <v/>
      </c>
      <c r="C72" s="72"/>
      <c r="D72" s="138"/>
      <c r="E72" s="175"/>
      <c r="F72" s="104"/>
      <c r="G72" s="66"/>
      <c r="H72" s="169"/>
      <c r="I72" s="161"/>
      <c r="J72" s="169"/>
      <c r="K72" s="153" t="str">
        <f t="shared" si="2"/>
        <v/>
      </c>
      <c r="L72" s="145"/>
      <c r="M72" s="145"/>
      <c r="N72" s="72"/>
      <c r="O72" s="174" t="str">
        <f ca="1">IF(N72="","", INDIRECT("base!"&amp;ADDRESS(MATCH(N72,base!$C$2:'base'!$C$133,0)+1,4,4)))</f>
        <v/>
      </c>
      <c r="P72" s="66"/>
      <c r="Q72" s="174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1"/>
      <c r="B73" s="173" t="str">
        <f>IF(AND(G73&lt;&gt;"",H73&gt;0,I73&lt;&gt;"",J73&lt;&gt;0,K73&lt;&gt;0),COUNT($B$11:B72)+1,"")</f>
        <v/>
      </c>
      <c r="C73" s="72"/>
      <c r="D73" s="138"/>
      <c r="E73" s="175"/>
      <c r="F73" s="104"/>
      <c r="G73" s="66"/>
      <c r="H73" s="169"/>
      <c r="I73" s="161"/>
      <c r="J73" s="169"/>
      <c r="K73" s="153" t="str">
        <f t="shared" si="2"/>
        <v/>
      </c>
      <c r="L73" s="145"/>
      <c r="M73" s="145"/>
      <c r="N73" s="72"/>
      <c r="O73" s="174" t="str">
        <f ca="1">IF(N73="","", INDIRECT("base!"&amp;ADDRESS(MATCH(N73,base!$C$2:'base'!$C$133,0)+1,4,4)))</f>
        <v/>
      </c>
      <c r="P73" s="66"/>
      <c r="Q73" s="174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1"/>
      <c r="B74" s="173" t="str">
        <f>IF(AND(G74&lt;&gt;"",H74&gt;0,I74&lt;&gt;"",J74&lt;&gt;0,K74&lt;&gt;0),COUNT($B$11:B73)+1,"")</f>
        <v/>
      </c>
      <c r="C74" s="72"/>
      <c r="D74" s="138"/>
      <c r="E74" s="175"/>
      <c r="F74" s="104"/>
      <c r="G74" s="66"/>
      <c r="H74" s="169"/>
      <c r="I74" s="161"/>
      <c r="J74" s="169"/>
      <c r="K74" s="153" t="str">
        <f t="shared" si="2"/>
        <v/>
      </c>
      <c r="L74" s="145"/>
      <c r="M74" s="145"/>
      <c r="N74" s="72"/>
      <c r="O74" s="174" t="str">
        <f ca="1">IF(N74="","", INDIRECT("base!"&amp;ADDRESS(MATCH(N74,base!$C$2:'base'!$C$133,0)+1,4,4)))</f>
        <v/>
      </c>
      <c r="P74" s="66"/>
      <c r="Q74" s="174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1"/>
      <c r="B75" s="173" t="str">
        <f>IF(AND(G75&lt;&gt;"",H75&gt;0,I75&lt;&gt;"",J75&lt;&gt;0,K75&lt;&gt;0),COUNT($B$11:B74)+1,"")</f>
        <v/>
      </c>
      <c r="C75" s="72"/>
      <c r="D75" s="138"/>
      <c r="E75" s="175"/>
      <c r="F75" s="104"/>
      <c r="G75" s="66"/>
      <c r="H75" s="169"/>
      <c r="I75" s="161"/>
      <c r="J75" s="169"/>
      <c r="K75" s="153" t="str">
        <f t="shared" si="2"/>
        <v/>
      </c>
      <c r="L75" s="145"/>
      <c r="M75" s="145"/>
      <c r="N75" s="72"/>
      <c r="O75" s="174" t="str">
        <f ca="1">IF(N75="","", INDIRECT("base!"&amp;ADDRESS(MATCH(N75,base!$C$2:'base'!$C$133,0)+1,4,4)))</f>
        <v/>
      </c>
      <c r="P75" s="66"/>
      <c r="Q75" s="174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1"/>
      <c r="B76" s="173" t="str">
        <f>IF(AND(G76&lt;&gt;"",H76&gt;0,I76&lt;&gt;"",J76&lt;&gt;0,K76&lt;&gt;0),COUNT($B$11:B75)+1,"")</f>
        <v/>
      </c>
      <c r="C76" s="72"/>
      <c r="D76" s="138"/>
      <c r="E76" s="175"/>
      <c r="F76" s="104"/>
      <c r="G76" s="66"/>
      <c r="H76" s="169"/>
      <c r="I76" s="161"/>
      <c r="J76" s="169"/>
      <c r="K76" s="153" t="str">
        <f t="shared" si="2"/>
        <v/>
      </c>
      <c r="L76" s="145"/>
      <c r="M76" s="145"/>
      <c r="N76" s="72"/>
      <c r="O76" s="174" t="str">
        <f ca="1">IF(N76="","", INDIRECT("base!"&amp;ADDRESS(MATCH(N76,base!$C$2:'base'!$C$133,0)+1,4,4)))</f>
        <v/>
      </c>
      <c r="P76" s="66"/>
      <c r="Q76" s="174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1"/>
      <c r="B77" s="173" t="str">
        <f>IF(AND(G77&lt;&gt;"",H77&gt;0,I77&lt;&gt;"",J77&lt;&gt;0,K77&lt;&gt;0),COUNT($B$11:B76)+1,"")</f>
        <v/>
      </c>
      <c r="C77" s="72"/>
      <c r="D77" s="138"/>
      <c r="E77" s="175"/>
      <c r="F77" s="104"/>
      <c r="G77" s="66"/>
      <c r="H77" s="169"/>
      <c r="I77" s="161"/>
      <c r="J77" s="169"/>
      <c r="K77" s="153" t="str">
        <f t="shared" si="2"/>
        <v/>
      </c>
      <c r="L77" s="145"/>
      <c r="M77" s="145"/>
      <c r="N77" s="72"/>
      <c r="O77" s="174" t="str">
        <f ca="1">IF(N77="","", INDIRECT("base!"&amp;ADDRESS(MATCH(N77,base!$C$2:'base'!$C$133,0)+1,4,4)))</f>
        <v/>
      </c>
      <c r="P77" s="66"/>
      <c r="Q77" s="174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1"/>
      <c r="B78" s="173" t="str">
        <f>IF(AND(G78&lt;&gt;"",H78&gt;0,I78&lt;&gt;"",J78&lt;&gt;0,K78&lt;&gt;0),COUNT($B$11:B77)+1,"")</f>
        <v/>
      </c>
      <c r="C78" s="72"/>
      <c r="D78" s="138"/>
      <c r="E78" s="175"/>
      <c r="F78" s="104"/>
      <c r="G78" s="66"/>
      <c r="H78" s="169"/>
      <c r="I78" s="161"/>
      <c r="J78" s="169"/>
      <c r="K78" s="153" t="str">
        <f t="shared" si="2"/>
        <v/>
      </c>
      <c r="L78" s="145"/>
      <c r="M78" s="145"/>
      <c r="N78" s="72"/>
      <c r="O78" s="174" t="str">
        <f ca="1">IF(N78="","", INDIRECT("base!"&amp;ADDRESS(MATCH(N78,base!$C$2:'base'!$C$133,0)+1,4,4)))</f>
        <v/>
      </c>
      <c r="P78" s="66"/>
      <c r="Q78" s="174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1"/>
      <c r="B79" s="173" t="str">
        <f>IF(AND(G79&lt;&gt;"",H79&gt;0,I79&lt;&gt;"",J79&lt;&gt;0,K79&lt;&gt;0),COUNT($B$11:B78)+1,"")</f>
        <v/>
      </c>
      <c r="C79" s="72"/>
      <c r="D79" s="138"/>
      <c r="E79" s="175"/>
      <c r="F79" s="104"/>
      <c r="G79" s="66"/>
      <c r="H79" s="169"/>
      <c r="I79" s="161"/>
      <c r="J79" s="169"/>
      <c r="K79" s="153" t="str">
        <f t="shared" si="2"/>
        <v/>
      </c>
      <c r="L79" s="145"/>
      <c r="M79" s="145"/>
      <c r="N79" s="72"/>
      <c r="O79" s="174" t="str">
        <f ca="1">IF(N79="","", INDIRECT("base!"&amp;ADDRESS(MATCH(N79,base!$C$2:'base'!$C$133,0)+1,4,4)))</f>
        <v/>
      </c>
      <c r="P79" s="66"/>
      <c r="Q79" s="174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1"/>
      <c r="B80" s="173" t="str">
        <f>IF(AND(G80&lt;&gt;"",H80&gt;0,I80&lt;&gt;"",J80&lt;&gt;0,K80&lt;&gt;0),COUNT($B$11:B79)+1,"")</f>
        <v/>
      </c>
      <c r="C80" s="72"/>
      <c r="D80" s="138"/>
      <c r="E80" s="175"/>
      <c r="F80" s="104"/>
      <c r="G80" s="66"/>
      <c r="H80" s="169"/>
      <c r="I80" s="161"/>
      <c r="J80" s="169"/>
      <c r="K80" s="153" t="str">
        <f t="shared" si="2"/>
        <v/>
      </c>
      <c r="L80" s="145"/>
      <c r="M80" s="145"/>
      <c r="N80" s="72"/>
      <c r="O80" s="174" t="str">
        <f ca="1">IF(N80="","", INDIRECT("base!"&amp;ADDRESS(MATCH(N80,base!$C$2:'base'!$C$133,0)+1,4,4)))</f>
        <v/>
      </c>
      <c r="P80" s="66"/>
      <c r="Q80" s="174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1"/>
      <c r="B81" s="173" t="str">
        <f>IF(AND(G81&lt;&gt;"",H81&gt;0,I81&lt;&gt;"",J81&lt;&gt;0,K81&lt;&gt;0),COUNT($B$11:B80)+1,"")</f>
        <v/>
      </c>
      <c r="C81" s="72"/>
      <c r="D81" s="138"/>
      <c r="E81" s="175"/>
      <c r="F81" s="104"/>
      <c r="G81" s="66"/>
      <c r="H81" s="169"/>
      <c r="I81" s="161"/>
      <c r="J81" s="169"/>
      <c r="K81" s="153" t="str">
        <f t="shared" si="2"/>
        <v/>
      </c>
      <c r="L81" s="145"/>
      <c r="M81" s="145"/>
      <c r="N81" s="72"/>
      <c r="O81" s="174" t="str">
        <f ca="1">IF(N81="","", INDIRECT("base!"&amp;ADDRESS(MATCH(N81,base!$C$2:'base'!$C$133,0)+1,4,4)))</f>
        <v/>
      </c>
      <c r="P81" s="66"/>
      <c r="Q81" s="174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1"/>
      <c r="B82" s="173" t="str">
        <f>IF(AND(G82&lt;&gt;"",H82&gt;0,I82&lt;&gt;"",J82&lt;&gt;0,K82&lt;&gt;0),COUNT($B$11:B81)+1,"")</f>
        <v/>
      </c>
      <c r="C82" s="72"/>
      <c r="D82" s="138"/>
      <c r="E82" s="175"/>
      <c r="F82" s="104"/>
      <c r="G82" s="66"/>
      <c r="H82" s="169"/>
      <c r="I82" s="161"/>
      <c r="J82" s="169"/>
      <c r="K82" s="153" t="str">
        <f t="shared" si="2"/>
        <v/>
      </c>
      <c r="L82" s="145"/>
      <c r="M82" s="145"/>
      <c r="N82" s="72"/>
      <c r="O82" s="174" t="str">
        <f ca="1">IF(N82="","", INDIRECT("base!"&amp;ADDRESS(MATCH(N82,base!$C$2:'base'!$C$133,0)+1,4,4)))</f>
        <v/>
      </c>
      <c r="P82" s="66"/>
      <c r="Q82" s="174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1"/>
      <c r="B83" s="173" t="str">
        <f>IF(AND(G83&lt;&gt;"",H83&gt;0,I83&lt;&gt;"",J83&lt;&gt;0,K83&lt;&gt;0),COUNT($B$11:B82)+1,"")</f>
        <v/>
      </c>
      <c r="C83" s="72"/>
      <c r="D83" s="138"/>
      <c r="E83" s="175"/>
      <c r="F83" s="104"/>
      <c r="G83" s="66"/>
      <c r="H83" s="169"/>
      <c r="I83" s="161"/>
      <c r="J83" s="169"/>
      <c r="K83" s="153" t="str">
        <f t="shared" si="2"/>
        <v/>
      </c>
      <c r="L83" s="145"/>
      <c r="M83" s="145"/>
      <c r="N83" s="72"/>
      <c r="O83" s="174" t="str">
        <f ca="1">IF(N83="","", INDIRECT("base!"&amp;ADDRESS(MATCH(N83,base!$C$2:'base'!$C$133,0)+1,4,4)))</f>
        <v/>
      </c>
      <c r="P83" s="66"/>
      <c r="Q83" s="174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1"/>
      <c r="B84" s="173" t="str">
        <f>IF(AND(G84&lt;&gt;"",H84&gt;0,I84&lt;&gt;"",J84&lt;&gt;0,K84&lt;&gt;0),COUNT($B$11:B83)+1,"")</f>
        <v/>
      </c>
      <c r="C84" s="72"/>
      <c r="D84" s="138"/>
      <c r="E84" s="175"/>
      <c r="F84" s="104"/>
      <c r="G84" s="66"/>
      <c r="H84" s="169"/>
      <c r="I84" s="161"/>
      <c r="J84" s="169"/>
      <c r="K84" s="153" t="str">
        <f t="shared" si="2"/>
        <v/>
      </c>
      <c r="L84" s="145"/>
      <c r="M84" s="145"/>
      <c r="N84" s="72"/>
      <c r="O84" s="174" t="str">
        <f ca="1">IF(N84="","", INDIRECT("base!"&amp;ADDRESS(MATCH(N84,base!$C$2:'base'!$C$133,0)+1,4,4)))</f>
        <v/>
      </c>
      <c r="P84" s="66"/>
      <c r="Q84" s="174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1"/>
      <c r="B85" s="173" t="str">
        <f>IF(AND(G85&lt;&gt;"",H85&gt;0,I85&lt;&gt;"",J85&lt;&gt;0,K85&lt;&gt;0),COUNT($B$11:B84)+1,"")</f>
        <v/>
      </c>
      <c r="C85" s="72"/>
      <c r="D85" s="138"/>
      <c r="E85" s="175"/>
      <c r="F85" s="104"/>
      <c r="G85" s="66"/>
      <c r="H85" s="169"/>
      <c r="I85" s="161"/>
      <c r="J85" s="169"/>
      <c r="K85" s="153" t="str">
        <f t="shared" si="2"/>
        <v/>
      </c>
      <c r="L85" s="145"/>
      <c r="M85" s="145"/>
      <c r="N85" s="72"/>
      <c r="O85" s="174" t="str">
        <f ca="1">IF(N85="","", INDIRECT("base!"&amp;ADDRESS(MATCH(N85,base!$C$2:'base'!$C$133,0)+1,4,4)))</f>
        <v/>
      </c>
      <c r="P85" s="66"/>
      <c r="Q85" s="174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1"/>
      <c r="B86" s="173" t="str">
        <f>IF(AND(G86&lt;&gt;"",H86&gt;0,I86&lt;&gt;"",J86&lt;&gt;0,K86&lt;&gt;0),COUNT($B$11:B85)+1,"")</f>
        <v/>
      </c>
      <c r="C86" s="72"/>
      <c r="D86" s="138"/>
      <c r="E86" s="175"/>
      <c r="F86" s="104"/>
      <c r="G86" s="66"/>
      <c r="H86" s="169"/>
      <c r="I86" s="161"/>
      <c r="J86" s="169"/>
      <c r="K86" s="153" t="str">
        <f t="shared" si="2"/>
        <v/>
      </c>
      <c r="L86" s="145"/>
      <c r="M86" s="145"/>
      <c r="N86" s="72"/>
      <c r="O86" s="174" t="str">
        <f ca="1">IF(N86="","", INDIRECT("base!"&amp;ADDRESS(MATCH(N86,base!$C$2:'base'!$C$133,0)+1,4,4)))</f>
        <v/>
      </c>
      <c r="P86" s="66"/>
      <c r="Q86" s="174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1"/>
      <c r="B87" s="173" t="str">
        <f>IF(AND(G87&lt;&gt;"",H87&gt;0,I87&lt;&gt;"",J87&lt;&gt;0,K87&lt;&gt;0),COUNT($B$11:B86)+1,"")</f>
        <v/>
      </c>
      <c r="C87" s="72"/>
      <c r="D87" s="138"/>
      <c r="E87" s="175"/>
      <c r="F87" s="104"/>
      <c r="G87" s="66"/>
      <c r="H87" s="169"/>
      <c r="I87" s="161"/>
      <c r="J87" s="169"/>
      <c r="K87" s="153" t="str">
        <f t="shared" si="2"/>
        <v/>
      </c>
      <c r="L87" s="145"/>
      <c r="M87" s="145"/>
      <c r="N87" s="72"/>
      <c r="O87" s="174" t="str">
        <f ca="1">IF(N87="","", INDIRECT("base!"&amp;ADDRESS(MATCH(N87,base!$C$2:'base'!$C$133,0)+1,4,4)))</f>
        <v/>
      </c>
      <c r="P87" s="66"/>
      <c r="Q87" s="174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1"/>
      <c r="B88" s="173" t="str">
        <f>IF(AND(G88&lt;&gt;"",H88&gt;0,I88&lt;&gt;"",J88&lt;&gt;0,K88&lt;&gt;0),COUNT($B$11:B87)+1,"")</f>
        <v/>
      </c>
      <c r="C88" s="72"/>
      <c r="D88" s="138"/>
      <c r="E88" s="175"/>
      <c r="F88" s="104"/>
      <c r="G88" s="66"/>
      <c r="H88" s="169"/>
      <c r="I88" s="161"/>
      <c r="J88" s="169"/>
      <c r="K88" s="153" t="str">
        <f t="shared" si="2"/>
        <v/>
      </c>
      <c r="L88" s="145"/>
      <c r="M88" s="145"/>
      <c r="N88" s="72"/>
      <c r="O88" s="174" t="str">
        <f ca="1">IF(N88="","", INDIRECT("base!"&amp;ADDRESS(MATCH(N88,base!$C$2:'base'!$C$133,0)+1,4,4)))</f>
        <v/>
      </c>
      <c r="P88" s="66"/>
      <c r="Q88" s="174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1"/>
      <c r="B89" s="173" t="str">
        <f>IF(AND(G89&lt;&gt;"",H89&gt;0,I89&lt;&gt;"",J89&lt;&gt;0,K89&lt;&gt;0),COUNT($B$11:B88)+1,"")</f>
        <v/>
      </c>
      <c r="C89" s="72"/>
      <c r="D89" s="138"/>
      <c r="E89" s="175"/>
      <c r="F89" s="104"/>
      <c r="G89" s="66"/>
      <c r="H89" s="169"/>
      <c r="I89" s="161"/>
      <c r="J89" s="169"/>
      <c r="K89" s="153" t="str">
        <f t="shared" si="2"/>
        <v/>
      </c>
      <c r="L89" s="145"/>
      <c r="M89" s="145"/>
      <c r="N89" s="72"/>
      <c r="O89" s="174" t="str">
        <f ca="1">IF(N89="","", INDIRECT("base!"&amp;ADDRESS(MATCH(N89,base!$C$2:'base'!$C$133,0)+1,4,4)))</f>
        <v/>
      </c>
      <c r="P89" s="66"/>
      <c r="Q89" s="174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1"/>
      <c r="B90" s="173" t="str">
        <f>IF(AND(G90&lt;&gt;"",H90&gt;0,I90&lt;&gt;"",J90&lt;&gt;0,K90&lt;&gt;0),COUNT($B$11:B89)+1,"")</f>
        <v/>
      </c>
      <c r="C90" s="72"/>
      <c r="D90" s="138"/>
      <c r="E90" s="175"/>
      <c r="F90" s="104"/>
      <c r="G90" s="66"/>
      <c r="H90" s="169"/>
      <c r="I90" s="161"/>
      <c r="J90" s="169"/>
      <c r="K90" s="153" t="str">
        <f t="shared" si="2"/>
        <v/>
      </c>
      <c r="L90" s="145"/>
      <c r="M90" s="145"/>
      <c r="N90" s="72"/>
      <c r="O90" s="174" t="str">
        <f ca="1">IF(N90="","", INDIRECT("base!"&amp;ADDRESS(MATCH(N90,base!$C$2:'base'!$C$133,0)+1,4,4)))</f>
        <v/>
      </c>
      <c r="P90" s="66"/>
      <c r="Q90" s="174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1"/>
      <c r="B91" s="173" t="str">
        <f>IF(AND(G91&lt;&gt;"",H91&gt;0,I91&lt;&gt;"",J91&lt;&gt;0,K91&lt;&gt;0),COUNT($B$11:B90)+1,"")</f>
        <v/>
      </c>
      <c r="C91" s="72"/>
      <c r="D91" s="138"/>
      <c r="E91" s="175"/>
      <c r="F91" s="104"/>
      <c r="G91" s="66"/>
      <c r="H91" s="169"/>
      <c r="I91" s="161"/>
      <c r="J91" s="169"/>
      <c r="K91" s="153" t="str">
        <f t="shared" si="2"/>
        <v/>
      </c>
      <c r="L91" s="145"/>
      <c r="M91" s="145"/>
      <c r="N91" s="72"/>
      <c r="O91" s="174" t="str">
        <f ca="1">IF(N91="","", INDIRECT("base!"&amp;ADDRESS(MATCH(N91,base!$C$2:'base'!$C$133,0)+1,4,4)))</f>
        <v/>
      </c>
      <c r="P91" s="66"/>
      <c r="Q91" s="174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1"/>
      <c r="B92" s="173" t="str">
        <f>IF(AND(G92&lt;&gt;"",H92&gt;0,I92&lt;&gt;"",J92&lt;&gt;0,K92&lt;&gt;0),COUNT($B$11:B91)+1,"")</f>
        <v/>
      </c>
      <c r="C92" s="72"/>
      <c r="D92" s="138"/>
      <c r="E92" s="175"/>
      <c r="F92" s="104"/>
      <c r="G92" s="66"/>
      <c r="H92" s="169"/>
      <c r="I92" s="161"/>
      <c r="J92" s="169"/>
      <c r="K92" s="153" t="str">
        <f t="shared" si="2"/>
        <v/>
      </c>
      <c r="L92" s="145"/>
      <c r="M92" s="145"/>
      <c r="N92" s="72"/>
      <c r="O92" s="174" t="str">
        <f ca="1">IF(N92="","", INDIRECT("base!"&amp;ADDRESS(MATCH(N92,base!$C$2:'base'!$C$133,0)+1,4,4)))</f>
        <v/>
      </c>
      <c r="P92" s="66"/>
      <c r="Q92" s="174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1"/>
      <c r="B93" s="173" t="str">
        <f>IF(AND(G93&lt;&gt;"",H93&gt;0,I93&lt;&gt;"",J93&lt;&gt;0,K93&lt;&gt;0),COUNT($B$11:B92)+1,"")</f>
        <v/>
      </c>
      <c r="C93" s="72"/>
      <c r="D93" s="138"/>
      <c r="E93" s="175"/>
      <c r="F93" s="104"/>
      <c r="G93" s="66"/>
      <c r="H93" s="169"/>
      <c r="I93" s="161"/>
      <c r="J93" s="169"/>
      <c r="K93" s="153" t="str">
        <f t="shared" si="2"/>
        <v/>
      </c>
      <c r="L93" s="145"/>
      <c r="M93" s="145"/>
      <c r="N93" s="72"/>
      <c r="O93" s="174" t="str">
        <f ca="1">IF(N93="","", INDIRECT("base!"&amp;ADDRESS(MATCH(N93,base!$C$2:'base'!$C$133,0)+1,4,4)))</f>
        <v/>
      </c>
      <c r="P93" s="66"/>
      <c r="Q93" s="174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1"/>
      <c r="B94" s="173" t="str">
        <f>IF(AND(G94&lt;&gt;"",H94&gt;0,I94&lt;&gt;"",J94&lt;&gt;0,K94&lt;&gt;0),COUNT($B$11:B93)+1,"")</f>
        <v/>
      </c>
      <c r="C94" s="72"/>
      <c r="D94" s="138"/>
      <c r="E94" s="175"/>
      <c r="F94" s="104"/>
      <c r="G94" s="66"/>
      <c r="H94" s="169"/>
      <c r="I94" s="161"/>
      <c r="J94" s="169"/>
      <c r="K94" s="153" t="str">
        <f t="shared" si="2"/>
        <v/>
      </c>
      <c r="L94" s="145"/>
      <c r="M94" s="145"/>
      <c r="N94" s="72"/>
      <c r="O94" s="174" t="str">
        <f ca="1">IF(N94="","", INDIRECT("base!"&amp;ADDRESS(MATCH(N94,base!$C$2:'base'!$C$133,0)+1,4,4)))</f>
        <v/>
      </c>
      <c r="P94" s="66"/>
      <c r="Q94" s="174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1"/>
      <c r="B95" s="173" t="str">
        <f>IF(AND(G95&lt;&gt;"",H95&gt;0,I95&lt;&gt;"",J95&lt;&gt;0,K95&lt;&gt;0),COUNT($B$11:B94)+1,"")</f>
        <v/>
      </c>
      <c r="C95" s="72"/>
      <c r="D95" s="138"/>
      <c r="E95" s="175"/>
      <c r="F95" s="104"/>
      <c r="G95" s="66"/>
      <c r="H95" s="169"/>
      <c r="I95" s="161"/>
      <c r="J95" s="169"/>
      <c r="K95" s="153" t="str">
        <f t="shared" si="2"/>
        <v/>
      </c>
      <c r="L95" s="145"/>
      <c r="M95" s="145"/>
      <c r="N95" s="72"/>
      <c r="O95" s="174" t="str">
        <f ca="1">IF(N95="","", INDIRECT("base!"&amp;ADDRESS(MATCH(N95,base!$C$2:'base'!$C$133,0)+1,4,4)))</f>
        <v/>
      </c>
      <c r="P95" s="66"/>
      <c r="Q95" s="174" t="str">
        <f ca="1">IF(P95="","", INDIRECT("base!"&amp;ADDRESS(MATCH(CONCATENATE(N95,"|",P95),base!$G$2:'base'!$G$1817,0)+1,6,4)))</f>
        <v/>
      </c>
      <c r="R95" s="66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>
          <x14:formula1>
            <xm:f>base!$N$2:$N$28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base!$N$2:$N$29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topLeftCell="A12" workbookViewId="0">
      <selection activeCell="C25" sqref="C25"/>
    </sheetView>
  </sheetViews>
  <sheetFormatPr defaultRowHeight="15" x14ac:dyDescent="0.25"/>
  <cols>
    <col min="1" max="1" width="9" style="103" customWidth="1"/>
    <col min="2" max="2" width="10.5703125" style="103" customWidth="1"/>
    <col min="3" max="3" width="6.28515625" style="103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0" customWidth="1"/>
    <col min="8" max="8" width="15.140625" style="68" bestFit="1" customWidth="1"/>
    <col min="9" max="9" width="8" style="146" bestFit="1" customWidth="1"/>
    <col min="10" max="10" width="14.140625" style="147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7" t="s">
        <v>3679</v>
      </c>
      <c r="B1" s="228"/>
      <c r="C1" s="228"/>
      <c r="D1" s="228"/>
      <c r="E1" s="228"/>
      <c r="F1" s="228"/>
      <c r="G1" s="228"/>
      <c r="H1" s="229"/>
      <c r="I1" s="148"/>
      <c r="J1" s="149"/>
      <c r="K1" s="2"/>
      <c r="L1" s="1"/>
    </row>
    <row r="2" spans="1:12" s="29" customFormat="1" ht="15.75" thickBot="1" x14ac:dyDescent="0.3">
      <c r="A2" s="33" t="s">
        <v>0</v>
      </c>
      <c r="B2" s="34"/>
      <c r="C2" s="236" t="str">
        <f>IF(Identificação!B2=0,"",Identificação!B2)</f>
        <v>Concorrência Lei 14.133/21 Presencial</v>
      </c>
      <c r="D2" s="236"/>
      <c r="E2" s="30" t="s">
        <v>151</v>
      </c>
      <c r="F2" s="31">
        <f>IF(Identificação!E2=0,"",Identificação!E2)</f>
        <v>1</v>
      </c>
      <c r="G2" s="30" t="s">
        <v>152</v>
      </c>
      <c r="H2" s="32">
        <f>IF(Identificação!G2=0,"",Identificação!G2)</f>
        <v>2024</v>
      </c>
      <c r="I2" s="150"/>
      <c r="J2" s="150"/>
      <c r="K2" s="2"/>
    </row>
    <row r="3" spans="1:12" s="29" customFormat="1" ht="30.75" customHeight="1" thickBot="1" x14ac:dyDescent="0.3">
      <c r="A3" s="234" t="s">
        <v>153</v>
      </c>
      <c r="B3" s="235"/>
      <c r="C3" s="232" t="str">
        <f>IF(Identificação!B3=0,"",Identificação!B3)</f>
        <v>PORTICO DE ACESSO</v>
      </c>
      <c r="D3" s="232"/>
      <c r="E3" s="232"/>
      <c r="F3" s="232"/>
      <c r="G3" s="232"/>
      <c r="H3" s="233"/>
      <c r="I3" s="150"/>
      <c r="J3" s="150"/>
    </row>
    <row r="4" spans="1:12" s="29" customFormat="1" ht="15.75" thickBot="1" x14ac:dyDescent="0.3">
      <c r="A4" s="19" t="s">
        <v>3791</v>
      </c>
      <c r="B4" s="27"/>
      <c r="C4" s="195"/>
      <c r="D4" s="195"/>
      <c r="E4" s="195"/>
      <c r="F4" s="195"/>
      <c r="G4" s="23" t="s">
        <v>3753</v>
      </c>
      <c r="H4" s="122"/>
      <c r="I4" s="150"/>
      <c r="J4" s="150"/>
    </row>
    <row r="5" spans="1:12" s="29" customFormat="1" ht="15.75" thickBot="1" x14ac:dyDescent="0.3">
      <c r="A5" s="16" t="s">
        <v>169</v>
      </c>
      <c r="B5" s="23"/>
      <c r="C5" s="237" t="str">
        <f>IF(Identificação!B5=0,"",Identificação!B5)</f>
        <v>Obras e Serviços de Engenharia</v>
      </c>
      <c r="D5" s="238"/>
      <c r="E5" s="26"/>
      <c r="F5" s="20"/>
      <c r="G5" s="21"/>
      <c r="H5" s="22"/>
      <c r="I5" s="150"/>
      <c r="J5" s="150"/>
    </row>
    <row r="6" spans="1:12" s="29" customFormat="1" ht="15.75" thickBot="1" x14ac:dyDescent="0.3">
      <c r="A6" s="12" t="s">
        <v>172</v>
      </c>
      <c r="B6" s="13"/>
      <c r="C6" s="230">
        <f>SUMIFS(H12:H39953,B12:B39953,"&gt;0",H12:H39953,"&lt;&gt;0")</f>
        <v>0</v>
      </c>
      <c r="D6" s="231"/>
      <c r="E6" s="5"/>
      <c r="F6" s="5"/>
      <c r="G6" s="6"/>
      <c r="I6" s="150"/>
      <c r="J6" s="150"/>
    </row>
    <row r="7" spans="1:12" s="29" customFormat="1" x14ac:dyDescent="0.25">
      <c r="A7" s="163" t="s">
        <v>3821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25">
      <c r="A8" s="160" t="s">
        <v>3942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25">
      <c r="A10" s="239" t="s">
        <v>3754</v>
      </c>
      <c r="B10" s="239" t="s">
        <v>3755</v>
      </c>
      <c r="C10" s="239" t="s">
        <v>3677</v>
      </c>
      <c r="D10" s="241" t="s">
        <v>3756</v>
      </c>
      <c r="E10" s="243" t="s">
        <v>171</v>
      </c>
      <c r="F10" s="244"/>
      <c r="G10" s="244"/>
      <c r="H10" s="244"/>
      <c r="I10" s="244"/>
      <c r="J10" s="244"/>
      <c r="K10" s="244"/>
    </row>
    <row r="11" spans="1:12" s="28" customFormat="1" ht="45" x14ac:dyDescent="0.25">
      <c r="A11" s="240"/>
      <c r="B11" s="240"/>
      <c r="C11" s="240"/>
      <c r="D11" s="242"/>
      <c r="E11" s="85" t="s">
        <v>3757</v>
      </c>
      <c r="F11" s="24" t="s">
        <v>3758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40" customFormat="1" x14ac:dyDescent="0.25">
      <c r="A12" s="102">
        <f>IF('Orçamento-base'!A12&gt;0,'Orçamento-base'!A12,"")</f>
        <v>1</v>
      </c>
      <c r="B12" s="157" t="str">
        <f>'Orçamento-base'!B12</f>
        <v/>
      </c>
      <c r="C12" s="102" t="str">
        <f>IF('Orçamento-base'!C12&gt;0,'Orçamento-base'!C12,"")</f>
        <v/>
      </c>
      <c r="D12" s="86" t="str">
        <f>IF('Orçamento-base'!G12&gt;0,'Orçamento-base'!G12,"")</f>
        <v xml:space="preserve">SERVIÇOS INICIAIS </v>
      </c>
      <c r="E12" s="171" t="str">
        <f>IF('Orçamento-base'!H12&gt;0,'Orçamento-base'!H12,"")</f>
        <v/>
      </c>
      <c r="F12" s="86" t="str">
        <f>IF('Orçamento-base'!I12&gt;0,'Orçamento-base'!I12,"")</f>
        <v/>
      </c>
      <c r="G12" s="169"/>
      <c r="H12" s="86" t="str">
        <f>IFERROR(IF(E12*G12&lt;&gt;0,ROUND(ROUND(E12,4)*ROUND(G12,4),2),""),"")</f>
        <v/>
      </c>
      <c r="I12" s="145"/>
      <c r="J12" s="145"/>
      <c r="K12" s="71"/>
    </row>
    <row r="13" spans="1:12" x14ac:dyDescent="0.25">
      <c r="A13" s="102">
        <f>IF('Orçamento-base'!A13&gt;0,'Orçamento-base'!A13,"")</f>
        <v>1</v>
      </c>
      <c r="B13" s="157">
        <f>'Orçamento-base'!B13</f>
        <v>1</v>
      </c>
      <c r="C13" s="102" t="str">
        <f>IF('Orçamento-base'!C13&gt;0,'Orçamento-base'!C13,"")</f>
        <v>1.1.1</v>
      </c>
      <c r="D13" s="86" t="str">
        <f>IF('Orçamento-base'!G13&gt;0,'Orçamento-base'!G13,"")</f>
        <v>PLACA DE OBRA (PARA CONSTRUCAO CIVIL) EM CHAPA GALVANIZADA *N. 22*, ADESIVADA, DE *2,4 X 1,2* M (SEM POSTES PARA FIXACAO)</v>
      </c>
      <c r="E13" s="171">
        <f>IF('Orçamento-base'!H13&gt;0,'Orçamento-base'!H13,"")</f>
        <v>4.5</v>
      </c>
      <c r="F13" s="86" t="str">
        <f>IF('Orçamento-base'!I13&gt;0,'Orçamento-base'!I13,"")</f>
        <v>m2</v>
      </c>
      <c r="G13" s="169"/>
      <c r="H13" s="162" t="str">
        <f>IFERROR(IF(E13*G13&lt;&gt;0,ROUND(ROUND(E13,4)*ROUND(G13,4),2),""),"")</f>
        <v/>
      </c>
      <c r="I13" s="145"/>
      <c r="J13" s="145"/>
      <c r="K13" s="71"/>
      <c r="L13" s="65"/>
    </row>
    <row r="14" spans="1:12" x14ac:dyDescent="0.25">
      <c r="A14" s="157" t="e">
        <f>IF('Orçamento-base'!#REF!&gt;0,'Orçamento-base'!#REF!,"")</f>
        <v>#REF!</v>
      </c>
      <c r="B14" s="157" t="e">
        <f>'Orçamento-base'!#REF!</f>
        <v>#REF!</v>
      </c>
      <c r="C14" s="157" t="e">
        <f>IF('Orçamento-base'!#REF!&gt;0,'Orçamento-base'!#REF!,"")</f>
        <v>#REF!</v>
      </c>
      <c r="D14" s="153" t="e">
        <f>IF('Orçamento-base'!#REF!&gt;0,'Orçamento-base'!#REF!,"")</f>
        <v>#REF!</v>
      </c>
      <c r="E14" s="179" t="e">
        <f>IF('Orçamento-base'!#REF!&gt;0,'Orçamento-base'!#REF!,"")</f>
        <v>#REF!</v>
      </c>
      <c r="F14" s="153" t="e">
        <f>IF('Orçamento-base'!#REF!&gt;0,'Orçamento-base'!#REF!,"")</f>
        <v>#REF!</v>
      </c>
      <c r="G14" s="169"/>
      <c r="H14" s="153" t="str">
        <f t="shared" ref="H14:H72" si="0">IFERROR(IF(E14*G14&lt;&gt;0,ROUND(ROUND(E14,4)*ROUND(G14,4),2),""),"")</f>
        <v/>
      </c>
      <c r="I14" s="145"/>
      <c r="J14" s="145"/>
      <c r="K14" s="71"/>
    </row>
    <row r="15" spans="1:12" x14ac:dyDescent="0.25">
      <c r="A15" s="157">
        <f>IF('Orçamento-base'!A14&gt;0,'Orçamento-base'!A14,"")</f>
        <v>1</v>
      </c>
      <c r="B15" s="157">
        <f>'Orçamento-base'!B14</f>
        <v>2</v>
      </c>
      <c r="C15" s="157" t="str">
        <f>IF('Orçamento-base'!C14&gt;0,'Orçamento-base'!C14,"")</f>
        <v>1.1.2</v>
      </c>
      <c r="D15" s="153" t="str">
        <f>IF('Orçamento-base'!G14&gt;0,'Orçamento-base'!G14,"")</f>
        <v>LOCACAO CONVENCIONAL DE OBRA, UTILIZANDO GABARITO DE TÁBUAS CORRIDAS PONTALETADAS A CADA 2,00M -  2 UTILIZAÇÕES. AF_10/2018</v>
      </c>
      <c r="E15" s="179">
        <f>IF('Orçamento-base'!H14&gt;0,'Orçamento-base'!H14,"")</f>
        <v>33.36</v>
      </c>
      <c r="F15" s="153" t="str">
        <f>IF('Orçamento-base'!I14&gt;0,'Orçamento-base'!I14,"")</f>
        <v>m</v>
      </c>
      <c r="G15" s="169"/>
      <c r="H15" s="153" t="str">
        <f t="shared" si="0"/>
        <v/>
      </c>
      <c r="I15" s="145"/>
      <c r="J15" s="145"/>
      <c r="K15" s="71"/>
    </row>
    <row r="16" spans="1:12" x14ac:dyDescent="0.25">
      <c r="A16" s="157">
        <f>IF('Orçamento-base'!A15&gt;0,'Orçamento-base'!A15,"")</f>
        <v>1</v>
      </c>
      <c r="B16" s="157"/>
      <c r="C16" s="157" t="str">
        <f>IF('Orçamento-base'!C15&gt;0,'Orçamento-base'!C15,"")</f>
        <v>1.1.3</v>
      </c>
      <c r="D16" s="153" t="str">
        <f>IF('Orçamento-base'!G15&gt;0,'Orçamento-base'!G15,"")</f>
        <v>EXECUÇÃO DE ALMOXARIFADO EM CANTEIRO DE OBRA EM CHAPA DE MADEIRA COMPENSADA, INCLUSO PRATELEIRAS. AF_02/2016</v>
      </c>
      <c r="E16" s="179">
        <f>IF('Orçamento-base'!H15&gt;0,'Orçamento-base'!H15,"")</f>
        <v>9</v>
      </c>
      <c r="F16" s="153" t="str">
        <f>IF('Orçamento-base'!I15&gt;0,'Orçamento-base'!I15,"")</f>
        <v>m2</v>
      </c>
      <c r="G16" s="169"/>
      <c r="H16" s="153" t="str">
        <f t="shared" si="0"/>
        <v/>
      </c>
      <c r="I16" s="145"/>
      <c r="J16" s="145"/>
      <c r="K16" s="71"/>
    </row>
    <row r="17" spans="1:11" x14ac:dyDescent="0.25">
      <c r="A17" s="157">
        <f>IF('Orçamento-base'!A16&gt;0,'Orçamento-base'!A16,"")</f>
        <v>1</v>
      </c>
      <c r="B17" s="157"/>
      <c r="C17" s="157" t="str">
        <f>IF('Orçamento-base'!C16&gt;0,'Orçamento-base'!C16,"")</f>
        <v>1.1.4</v>
      </c>
      <c r="D17" s="153" t="str">
        <f>IF('Orçamento-base'!G16&gt;0,'Orçamento-base'!G16,"")</f>
        <v>MONTAGEM E DESMONTAGEM DE ANDAIME TUBULAR TIPO TORRE (EXCLUSIVE ANDAIME E LIMPEZA). AF_11/2017</v>
      </c>
      <c r="E17" s="179">
        <f>IF('Orçamento-base'!H16&gt;0,'Orçamento-base'!H16,"")</f>
        <v>80.540000000000006</v>
      </c>
      <c r="F17" s="153" t="str">
        <f>IF('Orçamento-base'!I16&gt;0,'Orçamento-base'!I16,"")</f>
        <v>kg</v>
      </c>
      <c r="G17" s="169"/>
      <c r="H17" s="153" t="str">
        <f t="shared" si="0"/>
        <v/>
      </c>
      <c r="I17" s="145"/>
      <c r="J17" s="145"/>
      <c r="K17" s="71"/>
    </row>
    <row r="18" spans="1:11" x14ac:dyDescent="0.25">
      <c r="A18" s="157">
        <f>IF('Orçamento-base'!A17&gt;0,'Orçamento-base'!A17,"")</f>
        <v>1</v>
      </c>
      <c r="B18" s="157"/>
      <c r="C18" s="157" t="str">
        <f>IF('Orçamento-base'!C17&gt;0,'Orçamento-base'!C17,"")</f>
        <v>1.1.5</v>
      </c>
      <c r="D18" s="153" t="str">
        <f>IF('Orçamento-base'!G17&gt;0,'Orçamento-base'!G17,"")</f>
        <v>ESCAVAÇÃO MECANIZADA PARA BLOCO DE COROAMENTO OU SAPATA COM RETROESCAVADEIRA (INCLUINDO ESCAVAÇÃO PARA COLOCAÇÃO DE FÔRMAS). AF_06/2017</v>
      </c>
      <c r="E18" s="179">
        <f>IF('Orçamento-base'!H17&gt;0,'Orçamento-base'!H17,"")</f>
        <v>39.4</v>
      </c>
      <c r="F18" s="153" t="str">
        <f>IF('Orçamento-base'!I17&gt;0,'Orçamento-base'!I17,"")</f>
        <v>m3</v>
      </c>
      <c r="G18" s="169"/>
      <c r="H18" s="153" t="str">
        <f t="shared" si="0"/>
        <v/>
      </c>
      <c r="I18" s="145"/>
      <c r="J18" s="145"/>
      <c r="K18" s="71"/>
    </row>
    <row r="19" spans="1:11" x14ac:dyDescent="0.25">
      <c r="A19" s="157">
        <f>IF('Orçamento-base'!A18&gt;0,'Orçamento-base'!A18,"")</f>
        <v>1</v>
      </c>
      <c r="B19" s="157"/>
      <c r="C19" s="157" t="str">
        <f>IF('Orçamento-base'!C18&gt;0,'Orçamento-base'!C18,"")</f>
        <v>1.1.6</v>
      </c>
      <c r="D19" s="153" t="str">
        <f>IF('Orçamento-base'!G18&gt;0,'Orçamento-base'!G18,"")</f>
        <v>FABRICAÇÃO, MONTAGEM E DESMONTAGEM DE FÔRMA PARA SAPATA, EM CHAPA DE MADEIRA COMPENSADA RESINADA, E=17 MM, 2 UTILIZAÇÕES. AF_06/2017</v>
      </c>
      <c r="E19" s="179">
        <f>IF('Orçamento-base'!H18&gt;0,'Orçamento-base'!H18,"")</f>
        <v>14.7</v>
      </c>
      <c r="F19" s="153" t="str">
        <f>IF('Orçamento-base'!I18&gt;0,'Orçamento-base'!I18,"")</f>
        <v>m3</v>
      </c>
      <c r="G19" s="169"/>
      <c r="H19" s="153" t="str">
        <f t="shared" si="0"/>
        <v/>
      </c>
      <c r="I19" s="145"/>
      <c r="J19" s="145"/>
      <c r="K19" s="71"/>
    </row>
    <row r="20" spans="1:11" x14ac:dyDescent="0.25">
      <c r="A20" s="157" t="e">
        <f>IF('Orçamento-base'!#REF!&gt;0,'Orçamento-base'!#REF!,"")</f>
        <v>#REF!</v>
      </c>
      <c r="B20" s="157" t="e">
        <f>'Orçamento-base'!#REF!</f>
        <v>#REF!</v>
      </c>
      <c r="C20" s="157" t="e">
        <f>IF('Orçamento-base'!#REF!&gt;0,'Orçamento-base'!#REF!,"")</f>
        <v>#REF!</v>
      </c>
      <c r="D20" s="153" t="e">
        <f>IF('Orçamento-base'!#REF!&gt;0,'Orçamento-base'!#REF!,"")</f>
        <v>#REF!</v>
      </c>
      <c r="E20" s="179" t="e">
        <f>IF('Orçamento-base'!#REF!&gt;0,'Orçamento-base'!#REF!,"")</f>
        <v>#REF!</v>
      </c>
      <c r="F20" s="153" t="e">
        <f>IF('Orçamento-base'!#REF!&gt;0,'Orçamento-base'!#REF!,"")</f>
        <v>#REF!</v>
      </c>
      <c r="G20" s="169"/>
      <c r="H20" s="153" t="str">
        <f t="shared" si="0"/>
        <v/>
      </c>
      <c r="I20" s="145"/>
      <c r="J20" s="145"/>
      <c r="K20" s="71"/>
    </row>
    <row r="21" spans="1:11" x14ac:dyDescent="0.25">
      <c r="A21" s="157">
        <f>IF('Orçamento-base'!A19&gt;0,'Orçamento-base'!A19,"")</f>
        <v>1</v>
      </c>
      <c r="B21" s="157">
        <f>'Orçamento-base'!B19</f>
        <v>7</v>
      </c>
      <c r="C21" s="157" t="str">
        <f>IF('Orçamento-base'!C19&gt;0,'Orçamento-base'!C19,"")</f>
        <v>1.1.7</v>
      </c>
      <c r="D21" s="153" t="str">
        <f>IF('Orçamento-base'!G19&gt;0,'Orçamento-base'!G19,"")</f>
        <v>LASTRO DE CONCRETO MAGRO, APLICADO EM BLOCOS DE COROAMENTO OU SAPATAS, ESPESSURA DE 5 CM. AF_08/2017</v>
      </c>
      <c r="E21" s="179">
        <f>IF('Orçamento-base'!H19&gt;0,'Orçamento-base'!H19,"")</f>
        <v>13.75</v>
      </c>
      <c r="F21" s="153" t="str">
        <f>IF('Orçamento-base'!I19&gt;0,'Orçamento-base'!I19,"")</f>
        <v>m2</v>
      </c>
      <c r="G21" s="169"/>
      <c r="H21" s="153" t="str">
        <f t="shared" si="0"/>
        <v/>
      </c>
      <c r="I21" s="145"/>
      <c r="J21" s="145"/>
      <c r="K21" s="71"/>
    </row>
    <row r="22" spans="1:11" x14ac:dyDescent="0.25">
      <c r="A22" s="157" t="e">
        <f>IF('Orçamento-base'!#REF!&gt;0,'Orçamento-base'!#REF!,"")</f>
        <v>#REF!</v>
      </c>
      <c r="B22" s="157" t="e">
        <f>'Orçamento-base'!#REF!</f>
        <v>#REF!</v>
      </c>
      <c r="C22" s="157" t="e">
        <f>IF('Orçamento-base'!#REF!&gt;0,'Orçamento-base'!#REF!,"")</f>
        <v>#REF!</v>
      </c>
      <c r="D22" s="153" t="e">
        <f>IF('Orçamento-base'!#REF!&gt;0,'Orçamento-base'!#REF!,"")</f>
        <v>#REF!</v>
      </c>
      <c r="E22" s="179" t="e">
        <f>IF('Orçamento-base'!#REF!&gt;0,'Orçamento-base'!#REF!,"")</f>
        <v>#REF!</v>
      </c>
      <c r="F22" s="153" t="e">
        <f>IF('Orçamento-base'!#REF!&gt;0,'Orçamento-base'!#REF!,"")</f>
        <v>#REF!</v>
      </c>
      <c r="G22" s="169"/>
      <c r="H22" s="153" t="str">
        <f t="shared" si="0"/>
        <v/>
      </c>
      <c r="I22" s="145"/>
      <c r="J22" s="145"/>
      <c r="K22" s="71"/>
    </row>
    <row r="23" spans="1:11" x14ac:dyDescent="0.25">
      <c r="A23" s="157">
        <f>IF('Orçamento-base'!A20&gt;0,'Orçamento-base'!A20,"")</f>
        <v>1</v>
      </c>
      <c r="B23" s="157">
        <f>'Orçamento-base'!B20</f>
        <v>8</v>
      </c>
      <c r="C23" s="157" t="str">
        <f>IF('Orçamento-base'!C20&gt;0,'Orçamento-base'!C20,"")</f>
        <v>1.1.8</v>
      </c>
      <c r="D23" s="153" t="str">
        <f>IF('Orçamento-base'!G20&gt;0,'Orçamento-base'!G20,"")</f>
        <v>ARMAÇÃO DE BLOCO, VIGA BALDRAME OU SAPATA UTILIZANDO AÇO CA-50 DE 12,5 MM - MONTAGEM. AF_06/2017</v>
      </c>
      <c r="E23" s="179">
        <f>IF('Orçamento-base'!H20&gt;0,'Orçamento-base'!H20,"")</f>
        <v>230</v>
      </c>
      <c r="F23" s="153" t="str">
        <f>IF('Orçamento-base'!I20&gt;0,'Orçamento-base'!I20,"")</f>
        <v>m2</v>
      </c>
      <c r="G23" s="169"/>
      <c r="H23" s="153" t="str">
        <f t="shared" si="0"/>
        <v/>
      </c>
      <c r="I23" s="145"/>
      <c r="J23" s="145"/>
      <c r="K23" s="71"/>
    </row>
    <row r="24" spans="1:11" x14ac:dyDescent="0.25">
      <c r="A24" s="157" t="e">
        <f>IF('Orçamento-base'!#REF!&gt;0,'Orçamento-base'!#REF!,"")</f>
        <v>#REF!</v>
      </c>
      <c r="B24" s="157" t="e">
        <f>'Orçamento-base'!#REF!</f>
        <v>#REF!</v>
      </c>
      <c r="C24" s="157">
        <v>4</v>
      </c>
      <c r="D24" s="153" t="e">
        <f>IF('Orçamento-base'!#REF!&gt;0,'Orçamento-base'!#REF!,"")</f>
        <v>#REF!</v>
      </c>
      <c r="E24" s="179" t="e">
        <f>IF('Orçamento-base'!#REF!&gt;0,'Orçamento-base'!#REF!,"")</f>
        <v>#REF!</v>
      </c>
      <c r="F24" s="153" t="e">
        <f>IF('Orçamento-base'!#REF!&gt;0,'Orçamento-base'!#REF!,"")</f>
        <v>#REF!</v>
      </c>
      <c r="G24" s="169"/>
      <c r="H24" s="153" t="str">
        <f t="shared" si="0"/>
        <v/>
      </c>
      <c r="I24" s="145"/>
      <c r="J24" s="145"/>
      <c r="K24" s="71"/>
    </row>
    <row r="25" spans="1:11" x14ac:dyDescent="0.25">
      <c r="A25" s="157" t="e">
        <f>IF('Orçamento-base'!#REF!&gt;0,'Orçamento-base'!#REF!,"")</f>
        <v>#REF!</v>
      </c>
      <c r="B25" s="157" t="e">
        <f>'Orçamento-base'!#REF!</f>
        <v>#REF!</v>
      </c>
      <c r="C25" s="157" t="e">
        <f>IF('Orçamento-base'!#REF!&gt;0,'Orçamento-base'!#REF!,"")</f>
        <v>#REF!</v>
      </c>
      <c r="D25" s="153" t="e">
        <f>IF('Orçamento-base'!#REF!&gt;0,'Orçamento-base'!#REF!,"")</f>
        <v>#REF!</v>
      </c>
      <c r="E25" s="179" t="e">
        <f>IF('Orçamento-base'!#REF!&gt;0,'Orçamento-base'!#REF!,"")</f>
        <v>#REF!</v>
      </c>
      <c r="F25" s="153" t="e">
        <f>IF('Orçamento-base'!#REF!&gt;0,'Orçamento-base'!#REF!,"")</f>
        <v>#REF!</v>
      </c>
      <c r="G25" s="169"/>
      <c r="H25" s="153" t="str">
        <f t="shared" si="0"/>
        <v/>
      </c>
      <c r="I25" s="145"/>
      <c r="J25" s="145"/>
      <c r="K25" s="71"/>
    </row>
    <row r="26" spans="1:11" x14ac:dyDescent="0.25">
      <c r="A26" s="157" t="e">
        <f>IF('Orçamento-base'!#REF!&gt;0,'Orçamento-base'!#REF!,"")</f>
        <v>#REF!</v>
      </c>
      <c r="B26" s="157" t="e">
        <f>'Orçamento-base'!#REF!</f>
        <v>#REF!</v>
      </c>
      <c r="C26" s="157" t="e">
        <f>IF('Orçamento-base'!#REF!&gt;0,'Orçamento-base'!#REF!,"")</f>
        <v>#REF!</v>
      </c>
      <c r="D26" s="153" t="e">
        <f>IF('Orçamento-base'!#REF!&gt;0,'Orçamento-base'!#REF!,"")</f>
        <v>#REF!</v>
      </c>
      <c r="E26" s="179" t="e">
        <f>IF('Orçamento-base'!#REF!&gt;0,'Orçamento-base'!#REF!,"")</f>
        <v>#REF!</v>
      </c>
      <c r="F26" s="153" t="e">
        <f>IF('Orçamento-base'!#REF!&gt;0,'Orçamento-base'!#REF!,"")</f>
        <v>#REF!</v>
      </c>
      <c r="G26" s="169"/>
      <c r="H26" s="153" t="str">
        <f t="shared" si="0"/>
        <v/>
      </c>
      <c r="I26" s="145"/>
      <c r="J26" s="145"/>
      <c r="K26" s="71"/>
    </row>
    <row r="27" spans="1:11" x14ac:dyDescent="0.25">
      <c r="A27" s="157" t="e">
        <f>IF('Orçamento-base'!#REF!&gt;0,'Orçamento-base'!#REF!,"")</f>
        <v>#REF!</v>
      </c>
      <c r="B27" s="157" t="e">
        <f>'Orçamento-base'!#REF!</f>
        <v>#REF!</v>
      </c>
      <c r="C27" s="157" t="e">
        <f>IF('Orçamento-base'!#REF!&gt;0,'Orçamento-base'!#REF!,"")</f>
        <v>#REF!</v>
      </c>
      <c r="D27" s="153" t="e">
        <f>IF('Orçamento-base'!#REF!&gt;0,'Orçamento-base'!#REF!,"")</f>
        <v>#REF!</v>
      </c>
      <c r="E27" s="179" t="e">
        <f>IF('Orçamento-base'!#REF!&gt;0,'Orçamento-base'!#REF!,"")</f>
        <v>#REF!</v>
      </c>
      <c r="F27" s="153" t="e">
        <f>IF('Orçamento-base'!#REF!&gt;0,'Orçamento-base'!#REF!,"")</f>
        <v>#REF!</v>
      </c>
      <c r="G27" s="169"/>
      <c r="H27" s="153" t="str">
        <f t="shared" si="0"/>
        <v/>
      </c>
      <c r="I27" s="145"/>
      <c r="J27" s="145"/>
      <c r="K27" s="71"/>
    </row>
    <row r="28" spans="1:11" x14ac:dyDescent="0.25">
      <c r="A28" s="157" t="e">
        <f>IF('Orçamento-base'!#REF!&gt;0,'Orçamento-base'!#REF!,"")</f>
        <v>#REF!</v>
      </c>
      <c r="B28" s="157" t="e">
        <f>'Orçamento-base'!#REF!</f>
        <v>#REF!</v>
      </c>
      <c r="C28" s="157" t="e">
        <f>IF('Orçamento-base'!#REF!&gt;0,'Orçamento-base'!#REF!,"")</f>
        <v>#REF!</v>
      </c>
      <c r="D28" s="153" t="e">
        <f>IF('Orçamento-base'!#REF!&gt;0,'Orçamento-base'!#REF!,"")</f>
        <v>#REF!</v>
      </c>
      <c r="E28" s="179" t="e">
        <f>IF('Orçamento-base'!#REF!&gt;0,'Orçamento-base'!#REF!,"")</f>
        <v>#REF!</v>
      </c>
      <c r="F28" s="153" t="e">
        <f>IF('Orçamento-base'!#REF!&gt;0,'Orçamento-base'!#REF!,"")</f>
        <v>#REF!</v>
      </c>
      <c r="G28" s="169"/>
      <c r="H28" s="153" t="str">
        <f t="shared" si="0"/>
        <v/>
      </c>
      <c r="I28" s="145"/>
      <c r="J28" s="145"/>
      <c r="K28" s="71"/>
    </row>
    <row r="29" spans="1:11" x14ac:dyDescent="0.25">
      <c r="A29" s="157" t="e">
        <f>IF('Orçamento-base'!#REF!&gt;0,'Orçamento-base'!#REF!,"")</f>
        <v>#REF!</v>
      </c>
      <c r="B29" s="157" t="e">
        <f>'Orçamento-base'!#REF!</f>
        <v>#REF!</v>
      </c>
      <c r="C29" s="157" t="e">
        <f>IF('Orçamento-base'!#REF!&gt;0,'Orçamento-base'!#REF!,"")</f>
        <v>#REF!</v>
      </c>
      <c r="D29" s="153" t="e">
        <f>IF('Orçamento-base'!#REF!&gt;0,'Orçamento-base'!#REF!,"")</f>
        <v>#REF!</v>
      </c>
      <c r="E29" s="179" t="e">
        <f>IF('Orçamento-base'!#REF!&gt;0,'Orçamento-base'!#REF!,"")</f>
        <v>#REF!</v>
      </c>
      <c r="F29" s="153" t="e">
        <f>IF('Orçamento-base'!#REF!&gt;0,'Orçamento-base'!#REF!,"")</f>
        <v>#REF!</v>
      </c>
      <c r="G29" s="169"/>
      <c r="H29" s="153" t="str">
        <f t="shared" si="0"/>
        <v/>
      </c>
      <c r="I29" s="145"/>
      <c r="J29" s="145"/>
      <c r="K29" s="71"/>
    </row>
    <row r="30" spans="1:11" x14ac:dyDescent="0.25">
      <c r="A30" s="157" t="e">
        <f>IF('Orçamento-base'!#REF!&gt;0,'Orçamento-base'!#REF!,"")</f>
        <v>#REF!</v>
      </c>
      <c r="B30" s="157" t="e">
        <f>'Orçamento-base'!#REF!</f>
        <v>#REF!</v>
      </c>
      <c r="C30" s="157" t="e">
        <f>IF('Orçamento-base'!#REF!&gt;0,'Orçamento-base'!#REF!,"")</f>
        <v>#REF!</v>
      </c>
      <c r="D30" s="153" t="e">
        <f>IF('Orçamento-base'!#REF!&gt;0,'Orçamento-base'!#REF!,"")</f>
        <v>#REF!</v>
      </c>
      <c r="E30" s="179" t="e">
        <f>IF('Orçamento-base'!#REF!&gt;0,'Orçamento-base'!#REF!,"")</f>
        <v>#REF!</v>
      </c>
      <c r="F30" s="153" t="e">
        <f>IF('Orçamento-base'!#REF!&gt;0,'Orçamento-base'!#REF!,"")</f>
        <v>#REF!</v>
      </c>
      <c r="G30" s="169"/>
      <c r="H30" s="153" t="str">
        <f t="shared" si="0"/>
        <v/>
      </c>
      <c r="I30" s="145"/>
      <c r="J30" s="145"/>
      <c r="K30" s="71"/>
    </row>
    <row r="31" spans="1:11" x14ac:dyDescent="0.25">
      <c r="A31" s="157" t="e">
        <f>IF('Orçamento-base'!#REF!&gt;0,'Orçamento-base'!#REF!,"")</f>
        <v>#REF!</v>
      </c>
      <c r="B31" s="157" t="e">
        <f>'Orçamento-base'!#REF!</f>
        <v>#REF!</v>
      </c>
      <c r="C31" s="157" t="e">
        <f>IF('Orçamento-base'!#REF!&gt;0,'Orçamento-base'!#REF!,"")</f>
        <v>#REF!</v>
      </c>
      <c r="D31" s="153" t="e">
        <f>IF('Orçamento-base'!#REF!&gt;0,'Orçamento-base'!#REF!,"")</f>
        <v>#REF!</v>
      </c>
      <c r="E31" s="179" t="e">
        <f>IF('Orçamento-base'!#REF!&gt;0,'Orçamento-base'!#REF!,"")</f>
        <v>#REF!</v>
      </c>
      <c r="F31" s="153" t="e">
        <f>IF('Orçamento-base'!#REF!&gt;0,'Orçamento-base'!#REF!,"")</f>
        <v>#REF!</v>
      </c>
      <c r="G31" s="169"/>
      <c r="H31" s="153" t="str">
        <f t="shared" si="0"/>
        <v/>
      </c>
      <c r="I31" s="145"/>
      <c r="J31" s="145"/>
      <c r="K31" s="71"/>
    </row>
    <row r="32" spans="1:11" x14ac:dyDescent="0.25">
      <c r="A32" s="157">
        <f>IF('Orçamento-base'!A21&gt;0,'Orçamento-base'!A21,"")</f>
        <v>1</v>
      </c>
      <c r="B32" s="157">
        <f>'Orçamento-base'!B21</f>
        <v>9</v>
      </c>
      <c r="C32" s="157" t="str">
        <f>IF('Orçamento-base'!C21&gt;0,'Orçamento-base'!C21,"")</f>
        <v>1.1.9</v>
      </c>
      <c r="D32" s="153" t="str">
        <f>IF('Orçamento-base'!G21&gt;0,'Orçamento-base'!G21,"")</f>
        <v>CONCRETAGEM DE SAPATA, Fck=25MPa, COM USO DE BOMBA LANÇAMENTO, ADENSAMENTO E ACABAMENTO</v>
      </c>
      <c r="E32" s="179">
        <f>IF('Orçamento-base'!H21&gt;0,'Orçamento-base'!H21,"")</f>
        <v>9.6300000000000008</v>
      </c>
      <c r="F32" s="153" t="str">
        <f>IF('Orçamento-base'!I21&gt;0,'Orçamento-base'!I21,"")</f>
        <v>m3</v>
      </c>
      <c r="G32" s="169"/>
      <c r="H32" s="153" t="str">
        <f t="shared" si="0"/>
        <v/>
      </c>
      <c r="I32" s="145"/>
      <c r="J32" s="145"/>
      <c r="K32" s="71"/>
    </row>
    <row r="33" spans="1:11" x14ac:dyDescent="0.25">
      <c r="A33" s="157">
        <f>IF('Orçamento-base'!A22&gt;0,'Orçamento-base'!A22,"")</f>
        <v>1</v>
      </c>
      <c r="B33" s="157">
        <f>'Orçamento-base'!B22</f>
        <v>10</v>
      </c>
      <c r="C33" s="157" t="str">
        <f>IF('Orçamento-base'!C22&gt;0,'Orçamento-base'!C22,"")</f>
        <v>1.1.10</v>
      </c>
      <c r="D33" s="153" t="str">
        <f>IF('Orçamento-base'!G22&gt;0,'Orçamento-base'!G22,"")</f>
        <v>REATERRO MECANIZADO DE VALA COM ESCAVADEIRA HIDRÁULICA (CAPACIDADE DA CAÇAMBA: 0,8 M³ / POTÊNCIA: 111 HP), LARGURA DE 1,5 A 2,5 M, PROFUNDIDADE ATÉ 1,5 M, COM SOLO DE 1ª CATEGORIA EM LOCAIS COM BAIXO NÍVEL DE INTERFERÊNCIA. AF_04/2016</v>
      </c>
      <c r="E33" s="179">
        <f>IF('Orçamento-base'!H22&gt;0,'Orçamento-base'!H22,"")</f>
        <v>28.4</v>
      </c>
      <c r="F33" s="153" t="str">
        <f>IF('Orçamento-base'!I22&gt;0,'Orçamento-base'!I22,"")</f>
        <v>kg</v>
      </c>
      <c r="G33" s="169"/>
      <c r="H33" s="153" t="str">
        <f t="shared" si="0"/>
        <v/>
      </c>
      <c r="I33" s="145"/>
      <c r="J33" s="145"/>
      <c r="K33" s="71"/>
    </row>
    <row r="34" spans="1:11" x14ac:dyDescent="0.25">
      <c r="A34" s="157">
        <f>IF('Orçamento-base'!A23&gt;0,'Orçamento-base'!A23,"")</f>
        <v>1</v>
      </c>
      <c r="B34" s="157">
        <f>'Orçamento-base'!B23</f>
        <v>11</v>
      </c>
      <c r="C34" s="157" t="str">
        <f>IF('Orçamento-base'!C23&gt;0,'Orçamento-base'!C23,"")</f>
        <v>1.1.11</v>
      </c>
      <c r="D34" s="153" t="str">
        <f>IF('Orçamento-base'!G23&gt;0,'Orçamento-base'!G23,"")</f>
        <v>MONTAGEM E DESMONTAGEM DE FÔRMA DE PILARES RETANGULARES E ESTRUTURAS SIMILARES, PÉ-DIREITO SIMPLES, EM CHAPA DE MADEIRA COMPENSADA RESINADA, 4 UTILIZAÇÕES. AF_09/2020</v>
      </c>
      <c r="E34" s="179">
        <f>IF('Orçamento-base'!H23&gt;0,'Orçamento-base'!H23,"")</f>
        <v>78.430000000000007</v>
      </c>
      <c r="F34" s="153" t="str">
        <f>IF('Orçamento-base'!I23&gt;0,'Orçamento-base'!I23,"")</f>
        <v>kg</v>
      </c>
      <c r="G34" s="169"/>
      <c r="H34" s="153" t="str">
        <f t="shared" si="0"/>
        <v/>
      </c>
      <c r="I34" s="145"/>
      <c r="J34" s="145"/>
      <c r="K34" s="71"/>
    </row>
    <row r="35" spans="1:11" x14ac:dyDescent="0.25">
      <c r="A35" s="157" t="e">
        <f>IF('Orçamento-base'!#REF!&gt;0,'Orçamento-base'!#REF!,"")</f>
        <v>#REF!</v>
      </c>
      <c r="B35" s="157" t="e">
        <f>'Orçamento-base'!#REF!</f>
        <v>#REF!</v>
      </c>
      <c r="C35" s="157" t="e">
        <f>IF('Orçamento-base'!#REF!&gt;0,'Orçamento-base'!#REF!,"")</f>
        <v>#REF!</v>
      </c>
      <c r="D35" s="153" t="e">
        <f>IF('Orçamento-base'!#REF!&gt;0,'Orçamento-base'!#REF!,"")</f>
        <v>#REF!</v>
      </c>
      <c r="E35" s="179" t="e">
        <f>IF('Orçamento-base'!#REF!&gt;0,'Orçamento-base'!#REF!,"")</f>
        <v>#REF!</v>
      </c>
      <c r="F35" s="153" t="e">
        <f>IF('Orçamento-base'!#REF!&gt;0,'Orçamento-base'!#REF!,"")</f>
        <v>#REF!</v>
      </c>
      <c r="G35" s="169"/>
      <c r="H35" s="153" t="str">
        <f t="shared" si="0"/>
        <v/>
      </c>
      <c r="I35" s="145"/>
      <c r="J35" s="145"/>
      <c r="K35" s="71"/>
    </row>
    <row r="36" spans="1:11" x14ac:dyDescent="0.25">
      <c r="A36" s="157">
        <f>IF('Orçamento-base'!A24&gt;0,'Orçamento-base'!A24,"")</f>
        <v>1</v>
      </c>
      <c r="B36" s="157">
        <f>'Orçamento-base'!B24</f>
        <v>12</v>
      </c>
      <c r="C36" s="157" t="str">
        <f>IF('Orçamento-base'!C24&gt;0,'Orçamento-base'!C24,"")</f>
        <v>1.1.12</v>
      </c>
      <c r="D36" s="153" t="str">
        <f>IF('Orçamento-base'!G24&gt;0,'Orçamento-base'!G24,"")</f>
        <v>ARMAÇÃO DE ESTRUTURAS DIVERSAS DE CONCRETO ARMADO, EXCETO VIGAS, PILARES, LAJES E FUNDAÇÕES, UTILIZANDO AÇO CA-60 DE 5,0 MM - MONTAGEM. AF_06/2022</v>
      </c>
      <c r="E36" s="179">
        <f>IF('Orçamento-base'!H24&gt;0,'Orçamento-base'!H24,"")</f>
        <v>23</v>
      </c>
      <c r="F36" s="153" t="str">
        <f>IF('Orçamento-base'!I24&gt;0,'Orçamento-base'!I24,"")</f>
        <v>kg</v>
      </c>
      <c r="G36" s="169"/>
      <c r="H36" s="153" t="str">
        <f t="shared" si="0"/>
        <v/>
      </c>
      <c r="I36" s="145"/>
      <c r="J36" s="145"/>
      <c r="K36" s="71"/>
    </row>
    <row r="37" spans="1:11" x14ac:dyDescent="0.25">
      <c r="A37" s="157">
        <f>IF('Orçamento-base'!A25&gt;0,'Orçamento-base'!A25,"")</f>
        <v>1</v>
      </c>
      <c r="B37" s="157">
        <f>'Orçamento-base'!B25</f>
        <v>13</v>
      </c>
      <c r="C37" s="157" t="str">
        <f>IF('Orçamento-base'!C25&gt;0,'Orçamento-base'!C25,"")</f>
        <v>1.1.13</v>
      </c>
      <c r="D37" s="153" t="str">
        <f>IF('Orçamento-base'!G25&gt;0,'Orçamento-base'!G25,"")</f>
        <v>ARMAÇÃO DE ESTRUTURAS DIVERSAS DE CONCRETO ARMADO, EXCETO VIGAS, PILARES, LAJES E FUNDAÇÕES, UTILIZANDO AÇO CA-50 DE 6,3 MM - MONTAGEM. AF_06/2022</v>
      </c>
      <c r="E37" s="179">
        <f>IF('Orçamento-base'!H25&gt;0,'Orçamento-base'!H25,"")</f>
        <v>171</v>
      </c>
      <c r="F37" s="153" t="str">
        <f>IF('Orçamento-base'!I25&gt;0,'Orçamento-base'!I25,"")</f>
        <v>kg</v>
      </c>
      <c r="G37" s="169"/>
      <c r="H37" s="153" t="str">
        <f t="shared" si="0"/>
        <v/>
      </c>
      <c r="I37" s="145"/>
      <c r="J37" s="145"/>
      <c r="K37" s="71"/>
    </row>
    <row r="38" spans="1:11" x14ac:dyDescent="0.25">
      <c r="A38" s="157">
        <f>IF('Orçamento-base'!A26&gt;0,'Orçamento-base'!A26,"")</f>
        <v>1</v>
      </c>
      <c r="B38" s="157">
        <f>'Orçamento-base'!B26</f>
        <v>14</v>
      </c>
      <c r="C38" s="157" t="str">
        <f>IF('Orçamento-base'!C26&gt;0,'Orçamento-base'!C26,"")</f>
        <v>1.1.14</v>
      </c>
      <c r="D38" s="153" t="str">
        <f>IF('Orçamento-base'!G26&gt;0,'Orçamento-base'!G26,"")</f>
        <v>ARMAÇÃO DE ESTRUTURAS DIVERSAS DE CONCRETO ARMADO, EXCETO VIGAS, PILARES, LAJES E FUNDAÇÕES, UTILIZANDO AÇO CA-50 DE 10,0 MM - MONTAGEM. AF_06/2022</v>
      </c>
      <c r="E38" s="179">
        <f>IF('Orçamento-base'!H26&gt;0,'Orçamento-base'!H26,"")</f>
        <v>33</v>
      </c>
      <c r="F38" s="153" t="str">
        <f>IF('Orçamento-base'!I26&gt;0,'Orçamento-base'!I26,"")</f>
        <v>chp</v>
      </c>
      <c r="G38" s="169"/>
      <c r="H38" s="153" t="str">
        <f t="shared" si="0"/>
        <v/>
      </c>
      <c r="I38" s="145"/>
      <c r="J38" s="145"/>
      <c r="K38" s="71"/>
    </row>
    <row r="39" spans="1:11" x14ac:dyDescent="0.25">
      <c r="A39" s="157">
        <f>IF('Orçamento-base'!A27&gt;0,'Orçamento-base'!A27,"")</f>
        <v>1</v>
      </c>
      <c r="B39" s="157">
        <f>'Orçamento-base'!B27</f>
        <v>15</v>
      </c>
      <c r="C39" s="157" t="str">
        <f>IF('Orçamento-base'!C27&gt;0,'Orçamento-base'!C27,"")</f>
        <v>1.1.15</v>
      </c>
      <c r="D39" s="153" t="str">
        <f>IF('Orçamento-base'!G27&gt;0,'Orçamento-base'!G27,"")</f>
        <v>ARMAÇÃO DE ESTRUTURAS DIVERSAS DE CONCRETO ARMADO, EXCETO VIGAS, PILARES, LAJES E FUNDAÇÕES, UTILIZANDO AÇO CA-50 DE 12,5 MM - MONTAGEM. AF_06/2022</v>
      </c>
      <c r="E39" s="179">
        <f>IF('Orçamento-base'!H27&gt;0,'Orçamento-base'!H27,"")</f>
        <v>29</v>
      </c>
      <c r="F39" s="153" t="str">
        <f>IF('Orçamento-base'!I27&gt;0,'Orçamento-base'!I27,"")</f>
        <v>m2</v>
      </c>
      <c r="G39" s="169"/>
      <c r="H39" s="153" t="str">
        <f t="shared" si="0"/>
        <v/>
      </c>
      <c r="I39" s="145"/>
      <c r="J39" s="145"/>
      <c r="K39" s="71"/>
    </row>
    <row r="40" spans="1:11" x14ac:dyDescent="0.25">
      <c r="A40" s="157" t="e">
        <f>IF('Orçamento-base'!#REF!&gt;0,'Orçamento-base'!#REF!,"")</f>
        <v>#REF!</v>
      </c>
      <c r="B40" s="157" t="e">
        <f>'Orçamento-base'!#REF!</f>
        <v>#REF!</v>
      </c>
      <c r="C40" s="157" t="e">
        <f>IF('Orçamento-base'!#REF!&gt;0,'Orçamento-base'!#REF!,"")</f>
        <v>#REF!</v>
      </c>
      <c r="D40" s="153" t="e">
        <f>IF('Orçamento-base'!#REF!&gt;0,'Orçamento-base'!#REF!,"")</f>
        <v>#REF!</v>
      </c>
      <c r="E40" s="179" t="e">
        <f>IF('Orçamento-base'!#REF!&gt;0,'Orçamento-base'!#REF!,"")</f>
        <v>#REF!</v>
      </c>
      <c r="F40" s="153" t="e">
        <f>IF('Orçamento-base'!#REF!&gt;0,'Orçamento-base'!#REF!,"")</f>
        <v>#REF!</v>
      </c>
      <c r="G40" s="169"/>
      <c r="H40" s="153" t="str">
        <f t="shared" si="0"/>
        <v/>
      </c>
      <c r="I40" s="145"/>
      <c r="J40" s="145"/>
      <c r="K40" s="71"/>
    </row>
    <row r="41" spans="1:11" x14ac:dyDescent="0.25">
      <c r="A41" s="157">
        <f>IF('Orçamento-base'!A28&gt;0,'Orçamento-base'!A28,"")</f>
        <v>1</v>
      </c>
      <c r="B41" s="157">
        <f>'Orçamento-base'!B28</f>
        <v>16</v>
      </c>
      <c r="C41" s="157" t="str">
        <f>IF('Orçamento-base'!C28&gt;0,'Orçamento-base'!C28,"")</f>
        <v>1.1.16</v>
      </c>
      <c r="D41" s="153" t="str">
        <f>IF('Orçamento-base'!G28&gt;0,'Orçamento-base'!G28,"")</f>
        <v>ARMAÇÃO DE ESTRUTURAS DIVERSAS DE CONCRETO ARMADO, EXCETO VIGAS, PILARES, LAJES E FUNDAÇÕES, UTILIZANDO AÇO CA-50 DE 16,0 MM - MONTAGEM. AF_06/2022</v>
      </c>
      <c r="E41" s="179">
        <f>IF('Orçamento-base'!H28&gt;0,'Orçamento-base'!H28,"")</f>
        <v>781</v>
      </c>
      <c r="F41" s="153" t="str">
        <f>IF('Orçamento-base'!I28&gt;0,'Orçamento-base'!I28,"")</f>
        <v>m2</v>
      </c>
      <c r="G41" s="169"/>
      <c r="H41" s="153" t="str">
        <f t="shared" si="0"/>
        <v/>
      </c>
      <c r="I41" s="145"/>
      <c r="J41" s="145"/>
      <c r="K41" s="71"/>
    </row>
    <row r="42" spans="1:11" x14ac:dyDescent="0.25">
      <c r="A42" s="157" t="e">
        <f>IF('Orçamento-base'!#REF!&gt;0,'Orçamento-base'!#REF!,"")</f>
        <v>#REF!</v>
      </c>
      <c r="B42" s="157" t="e">
        <f>'Orçamento-base'!#REF!</f>
        <v>#REF!</v>
      </c>
      <c r="C42" s="157" t="e">
        <f>IF('Orçamento-base'!#REF!&gt;0,'Orçamento-base'!#REF!,"")</f>
        <v>#REF!</v>
      </c>
      <c r="D42" s="153" t="e">
        <f>IF('Orçamento-base'!#REF!&gt;0,'Orçamento-base'!#REF!,"")</f>
        <v>#REF!</v>
      </c>
      <c r="E42" s="179" t="e">
        <f>IF('Orçamento-base'!#REF!&gt;0,'Orçamento-base'!#REF!,"")</f>
        <v>#REF!</v>
      </c>
      <c r="F42" s="153" t="e">
        <f>IF('Orçamento-base'!#REF!&gt;0,'Orçamento-base'!#REF!,"")</f>
        <v>#REF!</v>
      </c>
      <c r="G42" s="169"/>
      <c r="H42" s="153" t="str">
        <f t="shared" si="0"/>
        <v/>
      </c>
      <c r="I42" s="145"/>
      <c r="J42" s="145"/>
      <c r="K42" s="71"/>
    </row>
    <row r="43" spans="1:11" x14ac:dyDescent="0.25">
      <c r="A43" s="157">
        <f>IF('Orçamento-base'!A29&gt;0,'Orçamento-base'!A29,"")</f>
        <v>1</v>
      </c>
      <c r="B43" s="157">
        <f>'Orçamento-base'!B29</f>
        <v>17</v>
      </c>
      <c r="C43" s="157" t="str">
        <f>IF('Orçamento-base'!C29&gt;0,'Orçamento-base'!C29,"")</f>
        <v>1.1.17</v>
      </c>
      <c r="D43" s="153" t="str">
        <f>IF('Orçamento-base'!G29&gt;0,'Orçamento-base'!G29,"")</f>
        <v>CONCRETAGEM DE PILARES, FCK = 25 MPA, COM USO DE BOMBA - LANÇAMENTO, ADENSAMENTO E ACABAMENTO. AF_02/2022</v>
      </c>
      <c r="E43" s="179">
        <f>IF('Orçamento-base'!H29&gt;0,'Orçamento-base'!H29,"")</f>
        <v>8.07</v>
      </c>
      <c r="F43" s="153" t="str">
        <f>IF('Orçamento-base'!I29&gt;0,'Orçamento-base'!I29,"")</f>
        <v>m2</v>
      </c>
      <c r="G43" s="169"/>
      <c r="H43" s="153" t="str">
        <f t="shared" si="0"/>
        <v/>
      </c>
      <c r="I43" s="145"/>
      <c r="J43" s="145"/>
      <c r="K43" s="71"/>
    </row>
    <row r="44" spans="1:11" x14ac:dyDescent="0.25">
      <c r="A44" s="157">
        <f>IF('Orçamento-base'!A30&gt;0,'Orçamento-base'!A30,"")</f>
        <v>1</v>
      </c>
      <c r="B44" s="157">
        <f>'Orçamento-base'!B30</f>
        <v>18</v>
      </c>
      <c r="C44" s="157" t="str">
        <f>IF('Orçamento-base'!C30&gt;0,'Orçamento-base'!C30,"")</f>
        <v>1.1.18</v>
      </c>
      <c r="D44" s="153" t="str">
        <f>IF('Orçamento-base'!G30&gt;0,'Orçamento-base'!G30,"")</f>
        <v>ESTRUTURA METÁLICA - VIGA SUPERIOR PÓRTICO</v>
      </c>
      <c r="E44" s="179">
        <f>IF('Orçamento-base'!H30&gt;0,'Orçamento-base'!H30,"")</f>
        <v>1</v>
      </c>
      <c r="F44" s="153" t="str">
        <f>IF('Orçamento-base'!I30&gt;0,'Orçamento-base'!I30,"")</f>
        <v>m2</v>
      </c>
      <c r="G44" s="169"/>
      <c r="H44" s="153" t="str">
        <f t="shared" si="0"/>
        <v/>
      </c>
      <c r="I44" s="145"/>
      <c r="J44" s="145"/>
      <c r="K44" s="71"/>
    </row>
    <row r="45" spans="1:11" x14ac:dyDescent="0.25">
      <c r="A45" s="157">
        <f>IF('Orçamento-base'!A31&gt;0,'Orçamento-base'!A31,"")</f>
        <v>1</v>
      </c>
      <c r="B45" s="157">
        <f>'Orçamento-base'!B31</f>
        <v>19</v>
      </c>
      <c r="C45" s="157" t="str">
        <f>IF('Orçamento-base'!C31&gt;0,'Orçamento-base'!C31,"")</f>
        <v>1.1.19</v>
      </c>
      <c r="D45" s="153" t="str">
        <f>IF('Orçamento-base'!G31&gt;0,'Orçamento-base'!G31,"")</f>
        <v>TRANSPORTE COM CAMINHÃO CARROCERIA COM GUINDAUTO (MUNCK),  MOMENTO MÁXIMO DE CARGA 11,7 TM, EM VIA URBANA PAVIMENTADA, DMT ATÉ 30KM (UNIDADE: TXKM). AF_07/2020</v>
      </c>
      <c r="E45" s="179">
        <f>IF('Orçamento-base'!H31&gt;0,'Orçamento-base'!H31,"")</f>
        <v>150</v>
      </c>
      <c r="F45" s="153" t="str">
        <f>IF('Orçamento-base'!I31&gt;0,'Orçamento-base'!I31,"")</f>
        <v>m2</v>
      </c>
      <c r="G45" s="169"/>
      <c r="H45" s="153" t="str">
        <f t="shared" si="0"/>
        <v/>
      </c>
      <c r="I45" s="145"/>
      <c r="J45" s="145"/>
      <c r="K45" s="71"/>
    </row>
    <row r="46" spans="1:11" x14ac:dyDescent="0.25">
      <c r="A46" s="157" t="e">
        <f>IF('Orçamento-base'!#REF!&gt;0,'Orçamento-base'!#REF!,"")</f>
        <v>#REF!</v>
      </c>
      <c r="B46" s="157" t="e">
        <f>'Orçamento-base'!#REF!</f>
        <v>#REF!</v>
      </c>
      <c r="C46" s="157" t="e">
        <f>IF('Orçamento-base'!#REF!&gt;0,'Orçamento-base'!#REF!,"")</f>
        <v>#REF!</v>
      </c>
      <c r="D46" s="153" t="e">
        <f>IF('Orçamento-base'!#REF!&gt;0,'Orçamento-base'!#REF!,"")</f>
        <v>#REF!</v>
      </c>
      <c r="E46" s="179" t="e">
        <f>IF('Orçamento-base'!#REF!&gt;0,'Orçamento-base'!#REF!,"")</f>
        <v>#REF!</v>
      </c>
      <c r="F46" s="153" t="e">
        <f>IF('Orçamento-base'!#REF!&gt;0,'Orçamento-base'!#REF!,"")</f>
        <v>#REF!</v>
      </c>
      <c r="G46" s="169"/>
      <c r="H46" s="153" t="str">
        <f t="shared" si="0"/>
        <v/>
      </c>
      <c r="I46" s="145"/>
      <c r="J46" s="145"/>
      <c r="K46" s="71"/>
    </row>
    <row r="47" spans="1:11" x14ac:dyDescent="0.25">
      <c r="A47" s="157">
        <f>IF('Orçamento-base'!A32&gt;0,'Orçamento-base'!A32,"")</f>
        <v>1</v>
      </c>
      <c r="B47" s="157">
        <f>'Orçamento-base'!B32</f>
        <v>20</v>
      </c>
      <c r="C47" s="157" t="str">
        <f>IF('Orçamento-base'!C32&gt;0,'Orçamento-base'!C32,"")</f>
        <v>1.1.20</v>
      </c>
      <c r="D47" s="153" t="str">
        <f>IF('Orçamento-base'!G32&gt;0,'Orçamento-base'!G32,"")</f>
        <v>TRANSPORTE COM CAMINHÃO CARROCERIA COM GUINDAUTO (MUNCK),  MOMENTO MÁXIMO DE CARGA 11,7 TM, EM VIA URBANA PAVIMENTADA, ADICIONAL PARA DMT EXCEDENTE A 30 KM (UNIDADE: TXKM). AF_07/2020</v>
      </c>
      <c r="E47" s="179">
        <f>IF('Orçamento-base'!H32&gt;0,'Orçamento-base'!H32,"")</f>
        <v>350</v>
      </c>
      <c r="F47" s="153" t="str">
        <f>IF('Orçamento-base'!I32&gt;0,'Orçamento-base'!I32,"")</f>
        <v>txkm</v>
      </c>
      <c r="G47" s="169"/>
      <c r="H47" s="153" t="str">
        <f t="shared" si="0"/>
        <v/>
      </c>
      <c r="I47" s="145"/>
      <c r="J47" s="145"/>
      <c r="K47" s="71"/>
    </row>
    <row r="48" spans="1:11" x14ac:dyDescent="0.25">
      <c r="A48" s="157">
        <f>IF('Orçamento-base'!A33&gt;0,'Orçamento-base'!A33,"")</f>
        <v>1</v>
      </c>
      <c r="B48" s="157">
        <f>'Orçamento-base'!B33</f>
        <v>21</v>
      </c>
      <c r="C48" s="157" t="str">
        <f>IF('Orçamento-base'!C33&gt;0,'Orçamento-base'!C33,"")</f>
        <v>1.1.21</v>
      </c>
      <c r="D48" s="153" t="str">
        <f>IF('Orçamento-base'!G33&gt;0,'Orçamento-base'!G33,"")</f>
        <v>ALVENARIA DE VEDAÇÃO DE BLOCOS CERÂMICOS MACIÇOS DE 5X10X20CM (ESPESSURA 10CM) E ARGAMASSA DE ASSENTAMENTO COM PREPARO EM BETONEIRA. AF_05/2020</v>
      </c>
      <c r="E48" s="179">
        <f>IF('Orçamento-base'!H33&gt;0,'Orçamento-base'!H33,"")</f>
        <v>24.72</v>
      </c>
      <c r="F48" s="153" t="str">
        <f>IF('Orçamento-base'!I33&gt;0,'Orçamento-base'!I33,"")</f>
        <v>m2</v>
      </c>
      <c r="G48" s="169"/>
      <c r="H48" s="153" t="str">
        <f t="shared" si="0"/>
        <v/>
      </c>
      <c r="I48" s="145"/>
      <c r="J48" s="145"/>
      <c r="K48" s="71"/>
    </row>
    <row r="49" spans="1:11" x14ac:dyDescent="0.25">
      <c r="A49" s="157">
        <f>IF('Orçamento-base'!A34&gt;0,'Orçamento-base'!A34,"")</f>
        <v>1</v>
      </c>
      <c r="B49" s="157">
        <f>'Orçamento-base'!B34</f>
        <v>22</v>
      </c>
      <c r="C49" s="157" t="str">
        <f>IF('Orçamento-base'!C34&gt;0,'Orçamento-base'!C34,"")</f>
        <v>1.1.22</v>
      </c>
      <c r="D49" s="153" t="str">
        <f>IF('Orçamento-base'!G34&gt;0,'Orçamento-base'!G34,"")</f>
        <v>IMPERMEABILIZAÇÃO DE SUPERFÍCIE COM ARGAMASSA POLIMÉRICA / MEMBRANA ACRÍLICA, 3 DEMÃOS. AF_06/2018</v>
      </c>
      <c r="E49" s="179">
        <f>IF('Orçamento-base'!H34&gt;0,'Orçamento-base'!H34,"")</f>
        <v>72.63</v>
      </c>
      <c r="F49" s="153" t="str">
        <f>IF('Orçamento-base'!I34&gt;0,'Orçamento-base'!I34,"")</f>
        <v>m2</v>
      </c>
      <c r="G49" s="169"/>
      <c r="H49" s="153" t="str">
        <f t="shared" si="0"/>
        <v/>
      </c>
      <c r="I49" s="145"/>
      <c r="J49" s="145"/>
      <c r="K49" s="71"/>
    </row>
    <row r="50" spans="1:11" x14ac:dyDescent="0.25">
      <c r="A50" s="157" t="e">
        <f>IF('Orçamento-base'!#REF!&gt;0,'Orçamento-base'!#REF!,"")</f>
        <v>#REF!</v>
      </c>
      <c r="B50" s="157" t="e">
        <f>'Orçamento-base'!#REF!</f>
        <v>#REF!</v>
      </c>
      <c r="C50" s="157" t="e">
        <f>IF('Orçamento-base'!#REF!&gt;0,'Orçamento-base'!#REF!,"")</f>
        <v>#REF!</v>
      </c>
      <c r="D50" s="153" t="e">
        <f>IF('Orçamento-base'!#REF!&gt;0,'Orçamento-base'!#REF!,"")</f>
        <v>#REF!</v>
      </c>
      <c r="E50" s="179" t="e">
        <f>IF('Orçamento-base'!#REF!&gt;0,'Orçamento-base'!#REF!,"")</f>
        <v>#REF!</v>
      </c>
      <c r="F50" s="153" t="e">
        <f>IF('Orçamento-base'!#REF!&gt;0,'Orçamento-base'!#REF!,"")</f>
        <v>#REF!</v>
      </c>
      <c r="G50" s="169"/>
      <c r="H50" s="153" t="str">
        <f t="shared" si="0"/>
        <v/>
      </c>
      <c r="I50" s="145"/>
      <c r="J50" s="145"/>
      <c r="K50" s="71"/>
    </row>
    <row r="51" spans="1:11" x14ac:dyDescent="0.25">
      <c r="A51" s="157">
        <f>IF('Orçamento-base'!A35&gt;0,'Orçamento-base'!A35,"")</f>
        <v>1</v>
      </c>
      <c r="B51" s="157">
        <f>'Orçamento-base'!B35</f>
        <v>23</v>
      </c>
      <c r="C51" s="157" t="str">
        <f>IF('Orçamento-base'!C35&gt;0,'Orçamento-base'!C35,"")</f>
        <v>1.1.23</v>
      </c>
      <c r="D51" s="153" t="str">
        <f>IF('Orçamento-base'!G35&gt;0,'Orçamento-base'!G35,"")</f>
        <v>CHAPISCO APLICADO EM ALVENARIA (SEM PRESENÇA DE VÃOS) E ESTRUTURAS DE CONCRETO DE FACHADA, COM COLHER DE PEDREIRO.  ARGAMASSA TRAÇO 1:3 COM PREPARO EM BETONEIRA 400L. AF_10/2022</v>
      </c>
      <c r="E51" s="179">
        <f>IF('Orçamento-base'!H35&gt;0,'Orçamento-base'!H35,"")</f>
        <v>72.63</v>
      </c>
      <c r="F51" s="153" t="str">
        <f>IF('Orçamento-base'!I35&gt;0,'Orçamento-base'!I35,"")</f>
        <v>m2</v>
      </c>
      <c r="G51" s="169"/>
      <c r="H51" s="153" t="str">
        <f t="shared" si="0"/>
        <v/>
      </c>
      <c r="I51" s="145"/>
      <c r="J51" s="145"/>
      <c r="K51" s="71"/>
    </row>
    <row r="52" spans="1:11" x14ac:dyDescent="0.25">
      <c r="A52" s="157">
        <f>IF('Orçamento-base'!A36&gt;0,'Orçamento-base'!A36,"")</f>
        <v>1</v>
      </c>
      <c r="B52" s="157">
        <f>'Orçamento-base'!B36</f>
        <v>24</v>
      </c>
      <c r="C52" s="157" t="str">
        <f>IF('Orçamento-base'!C36&gt;0,'Orçamento-base'!C36,"")</f>
        <v>1.1.24</v>
      </c>
      <c r="D52" s="153" t="str">
        <f>IF('Orçamento-base'!G36&gt;0,'Orçamento-base'!G36,"")</f>
        <v>EMBOÇO OU MASSA ÚNICA EM ARGAMASSA TRAÇO 1:2:8, PREPARO MANUAL, APLICADA MANUALMENTE EM PANOS CEGOS DE FACHADA (SEM PRESENÇA DE VÃOS), ESPESSURA DE 25 MM. AF_09/2022</v>
      </c>
      <c r="E52" s="179">
        <f>IF('Orçamento-base'!H36&gt;0,'Orçamento-base'!H36,"")</f>
        <v>72.63</v>
      </c>
      <c r="F52" s="153" t="str">
        <f>IF('Orçamento-base'!I36&gt;0,'Orçamento-base'!I36,"")</f>
        <v>m2</v>
      </c>
      <c r="G52" s="169"/>
      <c r="H52" s="153" t="str">
        <f t="shared" si="0"/>
        <v/>
      </c>
      <c r="I52" s="145"/>
      <c r="J52" s="145"/>
      <c r="K52" s="71"/>
    </row>
    <row r="53" spans="1:11" x14ac:dyDescent="0.25">
      <c r="A53" s="157">
        <f>IF('Orçamento-base'!A37&gt;0,'Orçamento-base'!A37,"")</f>
        <v>1</v>
      </c>
      <c r="B53" s="157">
        <f>'Orçamento-base'!B37</f>
        <v>25</v>
      </c>
      <c r="C53" s="157" t="str">
        <f>IF('Orçamento-base'!C37&gt;0,'Orçamento-base'!C37,"")</f>
        <v>1.1.25</v>
      </c>
      <c r="D53" s="153" t="str">
        <f>IF('Orçamento-base'!G37&gt;0,'Orçamento-base'!G37,"")</f>
        <v>APLICAÇÃO MANUAL DE FUNDO SELADOR ACRÍLICO EM PANOS CEGOS DE FACHADA (SEM PRESENÇA DE VÃOS) DE EDIFÍCIOS DE MÚLTIPLOS PAVIMENTOS. AF_06/2014</v>
      </c>
      <c r="E53" s="179">
        <f>IF('Orçamento-base'!H37&gt;0,'Orçamento-base'!H37,"")</f>
        <v>72.63</v>
      </c>
      <c r="F53" s="153" t="str">
        <f>IF('Orçamento-base'!I37&gt;0,'Orçamento-base'!I37,"")</f>
        <v>m2</v>
      </c>
      <c r="G53" s="169"/>
      <c r="H53" s="153" t="str">
        <f t="shared" si="0"/>
        <v/>
      </c>
      <c r="I53" s="145"/>
      <c r="J53" s="145"/>
      <c r="K53" s="71"/>
    </row>
    <row r="54" spans="1:11" x14ac:dyDescent="0.25">
      <c r="A54" s="157">
        <f>IF('Orçamento-base'!A38&gt;0,'Orçamento-base'!A38,"")</f>
        <v>1</v>
      </c>
      <c r="B54" s="157">
        <f>'Orçamento-base'!B38</f>
        <v>26</v>
      </c>
      <c r="C54" s="157" t="str">
        <f>IF('Orçamento-base'!C38&gt;0,'Orçamento-base'!C38,"")</f>
        <v>1.1.26</v>
      </c>
      <c r="D54" s="153" t="str">
        <f>IF('Orçamento-base'!G38&gt;0,'Orçamento-base'!G38,"")</f>
        <v>APLICAÇÃO MANUAL DE PINTURA COM TINTA TEXTURIZADA ACRÍLICA EM PANOS CEGOS DE FACHADA (SEM PRESENÇA DE VÃOS) DE EDIFÍCIOS DE MÚLTIPLOS PAVIMENTOS, UMA COR. AF_06/2014</v>
      </c>
      <c r="E54" s="179">
        <f>IF('Orçamento-base'!H38&gt;0,'Orçamento-base'!H38,"")</f>
        <v>72.63</v>
      </c>
      <c r="F54" s="153" t="str">
        <f>IF('Orçamento-base'!I38&gt;0,'Orçamento-base'!I38,"")</f>
        <v>m2</v>
      </c>
      <c r="G54" s="169"/>
      <c r="H54" s="153" t="str">
        <f t="shared" si="0"/>
        <v/>
      </c>
      <c r="I54" s="145"/>
      <c r="J54" s="145"/>
      <c r="K54" s="71"/>
    </row>
    <row r="55" spans="1:11" x14ac:dyDescent="0.25">
      <c r="A55" s="157">
        <f>IF('Orçamento-base'!A39&gt;0,'Orçamento-base'!A39,"")</f>
        <v>1</v>
      </c>
      <c r="B55" s="157">
        <f>'Orçamento-base'!B39</f>
        <v>27</v>
      </c>
      <c r="C55" s="157" t="str">
        <f>IF('Orçamento-base'!C39&gt;0,'Orçamento-base'!C39,"")</f>
        <v>1.1.27</v>
      </c>
      <c r="D55" s="153" t="str">
        <f>IF('Orçamento-base'!G39&gt;0,'Orçamento-base'!G39,"")</f>
        <v>ELETRODUTO FLEXÍVEL CORRUGADO, PVC, DN 25 MM (3/4"), PARA CIRCUITOS TERMINAIS, INSTALADO EM PAREDE - FORNECIMENTO E INSTALAÇÃO. AF_03/2023</v>
      </c>
      <c r="E55" s="179">
        <f>IF('Orçamento-base'!H39&gt;0,'Orçamento-base'!H39,"")</f>
        <v>30</v>
      </c>
      <c r="F55" s="153" t="str">
        <f>IF('Orçamento-base'!I39&gt;0,'Orçamento-base'!I39,"")</f>
        <v>m</v>
      </c>
      <c r="G55" s="169"/>
      <c r="H55" s="153" t="str">
        <f t="shared" si="0"/>
        <v/>
      </c>
      <c r="I55" s="145"/>
      <c r="J55" s="145"/>
      <c r="K55" s="71"/>
    </row>
    <row r="56" spans="1:11" x14ac:dyDescent="0.25">
      <c r="A56" s="157">
        <f>IF('Orçamento-base'!A40&gt;0,'Orçamento-base'!A40,"")</f>
        <v>1</v>
      </c>
      <c r="B56" s="157">
        <f>'Orçamento-base'!B40</f>
        <v>28</v>
      </c>
      <c r="C56" s="157" t="str">
        <f>IF('Orçamento-base'!C40&gt;0,'Orçamento-base'!C40,"")</f>
        <v>1.1.28</v>
      </c>
      <c r="D56" s="153" t="str">
        <f>IF('Orçamento-base'!G40&gt;0,'Orçamento-base'!G40,"")</f>
        <v>CABO DE COBRE FLEXÍVEL ISOLADO, 4 MM², ANTI-CHAMA 450/750 V, PARA CIRCUITOS TERMINAIS - FORNECIMENTO E INSTALAÇÃO. AF_03/2023</v>
      </c>
      <c r="E56" s="179">
        <f>IF('Orçamento-base'!H40&gt;0,'Orçamento-base'!H40,"")</f>
        <v>90</v>
      </c>
      <c r="F56" s="153" t="str">
        <f>IF('Orçamento-base'!I40&gt;0,'Orçamento-base'!I40,"")</f>
        <v>m</v>
      </c>
      <c r="G56" s="169"/>
      <c r="H56" s="153" t="str">
        <f t="shared" si="0"/>
        <v/>
      </c>
      <c r="I56" s="145"/>
      <c r="J56" s="145"/>
      <c r="K56" s="71"/>
    </row>
    <row r="57" spans="1:11" x14ac:dyDescent="0.25">
      <c r="A57" s="157">
        <f>IF('Orçamento-base'!A41&gt;0,'Orçamento-base'!A41,"")</f>
        <v>1</v>
      </c>
      <c r="B57" s="157">
        <f>'Orçamento-base'!B41</f>
        <v>29</v>
      </c>
      <c r="C57" s="157" t="str">
        <f>IF('Orçamento-base'!C41&gt;0,'Orçamento-base'!C41,"")</f>
        <v>1.1.29</v>
      </c>
      <c r="D57" s="153" t="str">
        <f>IF('Orçamento-base'!G41&gt;0,'Orçamento-base'!G41,"")</f>
        <v>RELÉ FOTOELÉTRICO PARA COMANDO DE ILUMINAÇÃO EXTERNA 1000 W - FORNECIMENTO E INSTALAÇÃO. AF_08/2020</v>
      </c>
      <c r="E57" s="179">
        <f>IF('Orçamento-base'!H41&gt;0,'Orçamento-base'!H41,"")</f>
        <v>1</v>
      </c>
      <c r="F57" s="153" t="str">
        <f>IF('Orçamento-base'!I41&gt;0,'Orçamento-base'!I41,"")</f>
        <v>un</v>
      </c>
      <c r="G57" s="169"/>
      <c r="H57" s="153" t="str">
        <f t="shared" si="0"/>
        <v/>
      </c>
      <c r="I57" s="145"/>
      <c r="J57" s="145"/>
      <c r="K57" s="71"/>
    </row>
    <row r="58" spans="1:11" x14ac:dyDescent="0.25">
      <c r="A58" s="157">
        <f>IF('Orçamento-base'!A42&gt;0,'Orçamento-base'!A42,"")</f>
        <v>1</v>
      </c>
      <c r="B58" s="157">
        <f>'Orçamento-base'!B42</f>
        <v>30</v>
      </c>
      <c r="C58" s="157" t="str">
        <f>IF('Orçamento-base'!C42&gt;0,'Orçamento-base'!C42,"")</f>
        <v>1.1.30</v>
      </c>
      <c r="D58" s="153" t="str">
        <f>IF('Orçamento-base'!G42&gt;0,'Orçamento-base'!G42,"")</f>
        <v>BASE PARA RELE COM SUPORTE METALICO</v>
      </c>
      <c r="E58" s="179">
        <f>IF('Orçamento-base'!H42&gt;0,'Orçamento-base'!H42,"")</f>
        <v>1</v>
      </c>
      <c r="F58" s="153" t="str">
        <f>IF('Orçamento-base'!I42&gt;0,'Orçamento-base'!I42,"")</f>
        <v>un</v>
      </c>
      <c r="G58" s="169"/>
      <c r="H58" s="153" t="str">
        <f t="shared" si="0"/>
        <v/>
      </c>
      <c r="I58" s="145"/>
      <c r="J58" s="145"/>
      <c r="K58" s="71"/>
    </row>
    <row r="59" spans="1:11" x14ac:dyDescent="0.25">
      <c r="A59" s="157">
        <f>IF('Orçamento-base'!A43&gt;0,'Orçamento-base'!A43,"")</f>
        <v>1</v>
      </c>
      <c r="B59" s="157">
        <f>'Orçamento-base'!B43</f>
        <v>31</v>
      </c>
      <c r="C59" s="157" t="str">
        <f>IF('Orçamento-base'!C43&gt;0,'Orçamento-base'!C43,"")</f>
        <v>1.1.31</v>
      </c>
      <c r="D59" s="153" t="str">
        <f>IF('Orçamento-base'!G43&gt;0,'Orçamento-base'!G43,"")</f>
        <v>ISOLADOR, TIPO DISCO, PARA TENSÃO 15 KV - FORNECIMENTO E INSTALAÇÃO. AF_07/2020</v>
      </c>
      <c r="E59" s="179">
        <f>IF('Orçamento-base'!H43&gt;0,'Orçamento-base'!H43,"")</f>
        <v>1</v>
      </c>
      <c r="F59" s="153" t="str">
        <f>IF('Orçamento-base'!I43&gt;0,'Orçamento-base'!I43,"")</f>
        <v>un</v>
      </c>
      <c r="G59" s="169"/>
      <c r="H59" s="153" t="str">
        <f t="shared" si="0"/>
        <v/>
      </c>
      <c r="I59" s="145"/>
      <c r="J59" s="145"/>
      <c r="K59" s="71"/>
    </row>
    <row r="60" spans="1:11" x14ac:dyDescent="0.25">
      <c r="A60" s="157" t="e">
        <f>IF('Orçamento-base'!#REF!&gt;0,'Orçamento-base'!#REF!,"")</f>
        <v>#REF!</v>
      </c>
      <c r="B60" s="157" t="e">
        <f>'Orçamento-base'!#REF!</f>
        <v>#REF!</v>
      </c>
      <c r="C60" s="157" t="e">
        <f>IF('Orçamento-base'!#REF!&gt;0,'Orçamento-base'!#REF!,"")</f>
        <v>#REF!</v>
      </c>
      <c r="D60" s="153" t="e">
        <f>IF('Orçamento-base'!#REF!&gt;0,'Orçamento-base'!#REF!,"")</f>
        <v>#REF!</v>
      </c>
      <c r="E60" s="179" t="e">
        <f>IF('Orçamento-base'!#REF!&gt;0,'Orçamento-base'!#REF!,"")</f>
        <v>#REF!</v>
      </c>
      <c r="F60" s="153" t="e">
        <f>IF('Orçamento-base'!#REF!&gt;0,'Orçamento-base'!#REF!,"")</f>
        <v>#REF!</v>
      </c>
      <c r="G60" s="169"/>
      <c r="H60" s="153" t="str">
        <f t="shared" si="0"/>
        <v/>
      </c>
      <c r="I60" s="145"/>
      <c r="J60" s="145"/>
      <c r="K60" s="71"/>
    </row>
    <row r="61" spans="1:11" x14ac:dyDescent="0.25">
      <c r="A61" s="157">
        <f>IF('Orçamento-base'!A44&gt;0,'Orçamento-base'!A44,"")</f>
        <v>1</v>
      </c>
      <c r="B61" s="157">
        <f>'Orçamento-base'!B44</f>
        <v>32</v>
      </c>
      <c r="C61" s="157" t="str">
        <f>IF('Orçamento-base'!C44&gt;0,'Orçamento-base'!C44,"")</f>
        <v>1.1.32</v>
      </c>
      <c r="D61" s="153" t="str">
        <f>IF('Orçamento-base'!G44&gt;0,'Orçamento-base'!G44,"")</f>
        <v>REFLETOR EM LED 100W RETANGULAR</v>
      </c>
      <c r="E61" s="179">
        <f>IF('Orçamento-base'!H44&gt;0,'Orçamento-base'!H44,"")</f>
        <v>6</v>
      </c>
      <c r="F61" s="153" t="str">
        <f>IF('Orçamento-base'!I44&gt;0,'Orçamento-base'!I44,"")</f>
        <v>un</v>
      </c>
      <c r="G61" s="169"/>
      <c r="H61" s="153" t="str">
        <f t="shared" si="0"/>
        <v/>
      </c>
      <c r="I61" s="145"/>
      <c r="J61" s="145"/>
      <c r="K61" s="71"/>
    </row>
    <row r="62" spans="1:11" x14ac:dyDescent="0.25">
      <c r="A62" s="157">
        <f>IF('Orçamento-base'!A45&gt;0,'Orçamento-base'!A45,"")</f>
        <v>1</v>
      </c>
      <c r="B62" s="157">
        <f>'Orçamento-base'!B45</f>
        <v>33</v>
      </c>
      <c r="C62" s="157" t="str">
        <f>IF('Orçamento-base'!C45&gt;0,'Orçamento-base'!C45,"")</f>
        <v>1.1.33</v>
      </c>
      <c r="D62" s="153" t="str">
        <f>IF('Orçamento-base'!G45&gt;0,'Orçamento-base'!G45,"")</f>
        <v>REFLETOR EM LED 50W RETANGULAR</v>
      </c>
      <c r="E62" s="179">
        <f>IF('Orçamento-base'!H45&gt;0,'Orçamento-base'!H45,"")</f>
        <v>4</v>
      </c>
      <c r="F62" s="153" t="str">
        <f>IF('Orçamento-base'!I45&gt;0,'Orçamento-base'!I45,"")</f>
        <v>un</v>
      </c>
      <c r="G62" s="169"/>
      <c r="H62" s="153" t="str">
        <f t="shared" si="0"/>
        <v/>
      </c>
      <c r="I62" s="145"/>
      <c r="J62" s="145"/>
      <c r="K62" s="71"/>
    </row>
    <row r="63" spans="1:11" x14ac:dyDescent="0.25">
      <c r="A63" s="157">
        <f>IF('Orçamento-base'!A46&gt;0,'Orçamento-base'!A46,"")</f>
        <v>1</v>
      </c>
      <c r="B63" s="157">
        <f>'Orçamento-base'!B46</f>
        <v>34</v>
      </c>
      <c r="C63" s="157" t="str">
        <f>IF('Orçamento-base'!C46&gt;0,'Orçamento-base'!C46,"")</f>
        <v>1.1.34</v>
      </c>
      <c r="D63" s="153" t="str">
        <f>IF('Orçamento-base'!G46&gt;0,'Orçamento-base'!G46,"")</f>
        <v>CONFECÇÃO E INSTALAÇÃO DE BRASÃO E LETREIRO</v>
      </c>
      <c r="E63" s="179">
        <f>IF('Orçamento-base'!H46&gt;0,'Orçamento-base'!H46,"")</f>
        <v>1</v>
      </c>
      <c r="F63" s="153" t="str">
        <f>IF('Orçamento-base'!I46&gt;0,'Orçamento-base'!I46,"")</f>
        <v>cj</v>
      </c>
      <c r="G63" s="169"/>
      <c r="H63" s="153" t="str">
        <f t="shared" si="0"/>
        <v/>
      </c>
      <c r="I63" s="145"/>
      <c r="J63" s="145"/>
      <c r="K63" s="71"/>
    </row>
    <row r="64" spans="1:11" x14ac:dyDescent="0.25">
      <c r="A64" s="157">
        <f>IF('Orçamento-base'!A47&gt;0,'Orçamento-base'!A47,"")</f>
        <v>1</v>
      </c>
      <c r="B64" s="157">
        <f>'Orçamento-base'!B47</f>
        <v>35</v>
      </c>
      <c r="C64" s="157" t="str">
        <f>IF('Orçamento-base'!C47&gt;0,'Orçamento-base'!C47,"")</f>
        <v>1.1.35</v>
      </c>
      <c r="D64" s="153" t="str">
        <f>IF('Orçamento-base'!G47&gt;0,'Orçamento-base'!G47,"")</f>
        <v>GUINCHO ELÉTRICO DE COLUNA, CAPACIDADE 400 KG, COM MOTO FREIO, MOTOR TRIFÁSICO DE 1,25 CV - CHP DIURNO. AF_03/2016</v>
      </c>
      <c r="E64" s="179">
        <f>IF('Orçamento-base'!H47&gt;0,'Orçamento-base'!H47,"")</f>
        <v>8</v>
      </c>
      <c r="F64" s="153" t="str">
        <f>IF('Orçamento-base'!I47&gt;0,'Orçamento-base'!I47,"")</f>
        <v>chp</v>
      </c>
      <c r="G64" s="169"/>
      <c r="H64" s="153" t="str">
        <f t="shared" si="0"/>
        <v/>
      </c>
      <c r="I64" s="145"/>
      <c r="J64" s="145"/>
      <c r="K64" s="71"/>
    </row>
    <row r="65" spans="1:11" x14ac:dyDescent="0.25">
      <c r="A65" s="157" t="str">
        <f>IF('Orçamento-base'!A48&gt;0,'Orçamento-base'!A48,"")</f>
        <v/>
      </c>
      <c r="B65" s="157" t="str">
        <f>'Orçamento-base'!B48</f>
        <v/>
      </c>
      <c r="C65" s="157" t="str">
        <f>IF('Orçamento-base'!C48&gt;0,'Orçamento-base'!C48,"")</f>
        <v/>
      </c>
      <c r="D65" s="153" t="str">
        <f>IF('Orçamento-base'!G48&gt;0,'Orçamento-base'!G48,"")</f>
        <v/>
      </c>
      <c r="E65" s="179" t="str">
        <f>IF('Orçamento-base'!H48&gt;0,'Orçamento-base'!H48,"")</f>
        <v/>
      </c>
      <c r="F65" s="153" t="str">
        <f>IF('Orçamento-base'!I48&gt;0,'Orçamento-base'!I48,"")</f>
        <v/>
      </c>
      <c r="G65" s="169"/>
      <c r="H65" s="153" t="str">
        <f t="shared" si="0"/>
        <v/>
      </c>
      <c r="I65" s="145"/>
      <c r="J65" s="145"/>
      <c r="K65" s="71"/>
    </row>
    <row r="66" spans="1:11" x14ac:dyDescent="0.25">
      <c r="A66" s="157" t="str">
        <f>IF('Orçamento-base'!A49&gt;0,'Orçamento-base'!A49,"")</f>
        <v/>
      </c>
      <c r="B66" s="157" t="str">
        <f>'Orçamento-base'!B49</f>
        <v/>
      </c>
      <c r="C66" s="157" t="str">
        <f>IF('Orçamento-base'!C49&gt;0,'Orçamento-base'!C49,"")</f>
        <v/>
      </c>
      <c r="D66" s="153" t="str">
        <f>IF('Orçamento-base'!G49&gt;0,'Orçamento-base'!G49,"")</f>
        <v/>
      </c>
      <c r="E66" s="179" t="str">
        <f>IF('Orçamento-base'!H49&gt;0,'Orçamento-base'!H49,"")</f>
        <v/>
      </c>
      <c r="F66" s="153" t="str">
        <f>IF('Orçamento-base'!I49&gt;0,'Orçamento-base'!I49,"")</f>
        <v/>
      </c>
      <c r="G66" s="169"/>
      <c r="H66" s="153" t="str">
        <f t="shared" si="0"/>
        <v/>
      </c>
      <c r="I66" s="145"/>
      <c r="J66" s="145"/>
      <c r="K66" s="71"/>
    </row>
    <row r="67" spans="1:11" x14ac:dyDescent="0.25">
      <c r="A67" s="157" t="str">
        <f>IF('Orçamento-base'!A50&gt;0,'Orçamento-base'!A50,"")</f>
        <v/>
      </c>
      <c r="B67" s="157" t="str">
        <f>'Orçamento-base'!B50</f>
        <v/>
      </c>
      <c r="C67" s="157" t="str">
        <f>IF('Orçamento-base'!C50&gt;0,'Orçamento-base'!C50,"")</f>
        <v/>
      </c>
      <c r="D67" s="153" t="str">
        <f>IF('Orçamento-base'!G50&gt;0,'Orçamento-base'!G50,"")</f>
        <v/>
      </c>
      <c r="E67" s="179" t="str">
        <f>IF('Orçamento-base'!H50&gt;0,'Orçamento-base'!H50,"")</f>
        <v/>
      </c>
      <c r="F67" s="153" t="str">
        <f>IF('Orçamento-base'!I50&gt;0,'Orçamento-base'!I50,"")</f>
        <v/>
      </c>
      <c r="G67" s="169"/>
      <c r="H67" s="153" t="str">
        <f t="shared" si="0"/>
        <v/>
      </c>
      <c r="I67" s="145"/>
      <c r="J67" s="145"/>
      <c r="K67" s="71"/>
    </row>
    <row r="68" spans="1:11" x14ac:dyDescent="0.25">
      <c r="A68" s="157" t="e">
        <f>IF('Orçamento-base'!#REF!&gt;0,'Orçamento-base'!#REF!,"")</f>
        <v>#REF!</v>
      </c>
      <c r="B68" s="157" t="e">
        <f>'Orçamento-base'!#REF!</f>
        <v>#REF!</v>
      </c>
      <c r="C68" s="157" t="e">
        <f>IF('Orçamento-base'!#REF!&gt;0,'Orçamento-base'!#REF!,"")</f>
        <v>#REF!</v>
      </c>
      <c r="D68" s="153" t="e">
        <f>IF('Orçamento-base'!#REF!&gt;0,'Orçamento-base'!#REF!,"")</f>
        <v>#REF!</v>
      </c>
      <c r="E68" s="179" t="e">
        <f>IF('Orçamento-base'!#REF!&gt;0,'Orçamento-base'!#REF!,"")</f>
        <v>#REF!</v>
      </c>
      <c r="F68" s="153" t="e">
        <f>IF('Orçamento-base'!#REF!&gt;0,'Orçamento-base'!#REF!,"")</f>
        <v>#REF!</v>
      </c>
      <c r="G68" s="169"/>
      <c r="H68" s="153" t="str">
        <f t="shared" si="0"/>
        <v/>
      </c>
      <c r="I68" s="145"/>
      <c r="J68" s="145"/>
      <c r="K68" s="71"/>
    </row>
    <row r="69" spans="1:11" x14ac:dyDescent="0.25">
      <c r="A69" s="157" t="str">
        <f>IF('Orçamento-base'!A51&gt;0,'Orçamento-base'!A51,"")</f>
        <v/>
      </c>
      <c r="B69" s="157" t="str">
        <f>'Orçamento-base'!B51</f>
        <v/>
      </c>
      <c r="C69" s="157" t="str">
        <f>IF('Orçamento-base'!C51&gt;0,'Orçamento-base'!C51,"")</f>
        <v/>
      </c>
      <c r="D69" s="153" t="str">
        <f>IF('Orçamento-base'!G51&gt;0,'Orçamento-base'!G51,"")</f>
        <v/>
      </c>
      <c r="E69" s="179" t="str">
        <f>IF('Orçamento-base'!H51&gt;0,'Orçamento-base'!H51,"")</f>
        <v/>
      </c>
      <c r="F69" s="153" t="str">
        <f>IF('Orçamento-base'!I51&gt;0,'Orçamento-base'!I51,"")</f>
        <v/>
      </c>
      <c r="G69" s="169"/>
      <c r="H69" s="153" t="str">
        <f t="shared" si="0"/>
        <v/>
      </c>
      <c r="I69" s="145"/>
      <c r="J69" s="145"/>
      <c r="K69" s="71"/>
    </row>
    <row r="70" spans="1:11" x14ac:dyDescent="0.25">
      <c r="A70" s="157" t="str">
        <f>IF('Orçamento-base'!A52&gt;0,'Orçamento-base'!A52,"")</f>
        <v/>
      </c>
      <c r="B70" s="157" t="str">
        <f>'Orçamento-base'!B52</f>
        <v/>
      </c>
      <c r="C70" s="157" t="str">
        <f>IF('Orçamento-base'!C52&gt;0,'Orçamento-base'!C52,"")</f>
        <v/>
      </c>
      <c r="D70" s="153" t="str">
        <f>IF('Orçamento-base'!G52&gt;0,'Orçamento-base'!G52,"")</f>
        <v/>
      </c>
      <c r="E70" s="179" t="str">
        <f>IF('Orçamento-base'!H52&gt;0,'Orçamento-base'!H52,"")</f>
        <v/>
      </c>
      <c r="F70" s="153" t="str">
        <f>IF('Orçamento-base'!I52&gt;0,'Orçamento-base'!I52,"")</f>
        <v/>
      </c>
      <c r="G70" s="169"/>
      <c r="H70" s="153" t="str">
        <f t="shared" si="0"/>
        <v/>
      </c>
      <c r="I70" s="145"/>
      <c r="J70" s="145"/>
      <c r="K70" s="71"/>
    </row>
    <row r="71" spans="1:11" x14ac:dyDescent="0.25">
      <c r="A71" s="157" t="str">
        <f>IF('Orçamento-base'!A53&gt;0,'Orçamento-base'!A53,"")</f>
        <v/>
      </c>
      <c r="B71" s="157" t="str">
        <f>'Orçamento-base'!B53</f>
        <v/>
      </c>
      <c r="C71" s="157" t="str">
        <f>IF('Orçamento-base'!C53&gt;0,'Orçamento-base'!C53,"")</f>
        <v/>
      </c>
      <c r="D71" s="153" t="str">
        <f>IF('Orçamento-base'!G53&gt;0,'Orçamento-base'!G53,"")</f>
        <v/>
      </c>
      <c r="E71" s="179" t="str">
        <f>IF('Orçamento-base'!H53&gt;0,'Orçamento-base'!H53,"")</f>
        <v/>
      </c>
      <c r="F71" s="153" t="str">
        <f>IF('Orçamento-base'!I53&gt;0,'Orçamento-base'!I53,"")</f>
        <v/>
      </c>
      <c r="G71" s="169"/>
      <c r="H71" s="153" t="str">
        <f t="shared" si="0"/>
        <v/>
      </c>
      <c r="I71" s="145"/>
      <c r="J71" s="145"/>
      <c r="K71" s="71"/>
    </row>
    <row r="72" spans="1:11" x14ac:dyDescent="0.25">
      <c r="A72" s="157" t="str">
        <f>IF('Orçamento-base'!A54&gt;0,'Orçamento-base'!A54,"")</f>
        <v/>
      </c>
      <c r="B72" s="157">
        <f>'Orçamento-base'!B54</f>
        <v>0</v>
      </c>
      <c r="C72" s="157" t="str">
        <f>IF('Orçamento-base'!C54&gt;0,'Orçamento-base'!C54,"")</f>
        <v/>
      </c>
      <c r="D72" s="153" t="str">
        <f>IF('Orçamento-base'!G54&gt;0,'Orçamento-base'!G54,"")</f>
        <v/>
      </c>
      <c r="E72" s="179" t="str">
        <f>IF('Orçamento-base'!H54&gt;0,'Orçamento-base'!H54,"")</f>
        <v/>
      </c>
      <c r="F72" s="153" t="str">
        <f>IF('Orçamento-base'!I54&gt;0,'Orçamento-base'!I54,"")</f>
        <v/>
      </c>
      <c r="G72" s="169"/>
      <c r="H72" s="153" t="str">
        <f t="shared" si="0"/>
        <v/>
      </c>
      <c r="I72" s="145"/>
      <c r="J72" s="145"/>
      <c r="K72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19"/>
  </cols>
  <sheetData>
    <row r="1" spans="1:5" s="120" customFormat="1" ht="24.75" thickBot="1" x14ac:dyDescent="0.25">
      <c r="A1" s="132" t="s">
        <v>169</v>
      </c>
      <c r="B1" s="132" t="s">
        <v>3790</v>
      </c>
      <c r="C1" s="132" t="s">
        <v>177</v>
      </c>
      <c r="D1" s="132" t="s">
        <v>3799</v>
      </c>
      <c r="E1" s="132" t="s">
        <v>178</v>
      </c>
    </row>
    <row r="2" spans="1:5" ht="15.75" thickBot="1" x14ac:dyDescent="0.3">
      <c r="A2" s="125" t="s">
        <v>3683</v>
      </c>
      <c r="B2" s="133">
        <v>736</v>
      </c>
      <c r="C2" s="125" t="s">
        <v>3789</v>
      </c>
      <c r="D2" s="133">
        <v>460</v>
      </c>
      <c r="E2" s="125" t="s">
        <v>1289</v>
      </c>
    </row>
    <row r="3" spans="1:5" ht="15.75" thickBot="1" x14ac:dyDescent="0.3">
      <c r="A3" s="125" t="s">
        <v>3683</v>
      </c>
      <c r="B3" s="133">
        <v>736</v>
      </c>
      <c r="C3" s="125" t="s">
        <v>3789</v>
      </c>
      <c r="D3" s="133">
        <v>640</v>
      </c>
      <c r="E3" s="125" t="s">
        <v>1290</v>
      </c>
    </row>
    <row r="4" spans="1:5" ht="15.75" thickBot="1" x14ac:dyDescent="0.3">
      <c r="A4" s="125" t="s">
        <v>3683</v>
      </c>
      <c r="B4" s="133">
        <v>736</v>
      </c>
      <c r="C4" s="125" t="s">
        <v>3789</v>
      </c>
      <c r="D4" s="133">
        <v>641</v>
      </c>
      <c r="E4" s="125" t="s">
        <v>1291</v>
      </c>
    </row>
    <row r="5" spans="1:5" ht="15.75" thickBot="1" x14ac:dyDescent="0.3">
      <c r="A5" s="125" t="s">
        <v>3683</v>
      </c>
      <c r="B5" s="133">
        <v>736</v>
      </c>
      <c r="C5" s="125" t="s">
        <v>3789</v>
      </c>
      <c r="D5" s="133">
        <v>643</v>
      </c>
      <c r="E5" s="125" t="s">
        <v>1293</v>
      </c>
    </row>
    <row r="6" spans="1:5" ht="15.75" thickBot="1" x14ac:dyDescent="0.3">
      <c r="A6" s="125" t="s">
        <v>3683</v>
      </c>
      <c r="B6" s="133">
        <v>736</v>
      </c>
      <c r="C6" s="125" t="s">
        <v>3789</v>
      </c>
      <c r="D6" s="133">
        <v>642</v>
      </c>
      <c r="E6" s="125" t="s">
        <v>1292</v>
      </c>
    </row>
    <row r="7" spans="1:5" ht="15.75" thickBot="1" x14ac:dyDescent="0.3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.75" thickBot="1" x14ac:dyDescent="0.3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.75" thickBot="1" x14ac:dyDescent="0.3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.75" thickBot="1" x14ac:dyDescent="0.3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.75" thickBot="1" x14ac:dyDescent="0.3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.75" thickBot="1" x14ac:dyDescent="0.3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.75" thickBot="1" x14ac:dyDescent="0.3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.75" thickBot="1" x14ac:dyDescent="0.3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.75" thickBot="1" x14ac:dyDescent="0.3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.75" thickBot="1" x14ac:dyDescent="0.3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.75" thickBot="1" x14ac:dyDescent="0.3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.75" thickBot="1" x14ac:dyDescent="0.3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.75" thickBot="1" x14ac:dyDescent="0.3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.75" thickBot="1" x14ac:dyDescent="0.3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.75" thickBot="1" x14ac:dyDescent="0.3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.75" thickBot="1" x14ac:dyDescent="0.3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.75" thickBot="1" x14ac:dyDescent="0.3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.75" thickBot="1" x14ac:dyDescent="0.3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.75" thickBot="1" x14ac:dyDescent="0.3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.75" thickBot="1" x14ac:dyDescent="0.3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.75" thickBot="1" x14ac:dyDescent="0.3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.75" thickBot="1" x14ac:dyDescent="0.3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.75" thickBot="1" x14ac:dyDescent="0.3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.75" thickBot="1" x14ac:dyDescent="0.3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.75" thickBot="1" x14ac:dyDescent="0.3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.75" thickBot="1" x14ac:dyDescent="0.3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.75" thickBot="1" x14ac:dyDescent="0.3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.75" thickBot="1" x14ac:dyDescent="0.3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.75" thickBot="1" x14ac:dyDescent="0.3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.75" thickBot="1" x14ac:dyDescent="0.3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.75" thickBot="1" x14ac:dyDescent="0.3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.75" thickBot="1" x14ac:dyDescent="0.3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.75" thickBot="1" x14ac:dyDescent="0.3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.75" thickBot="1" x14ac:dyDescent="0.3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.75" thickBot="1" x14ac:dyDescent="0.3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.75" thickBot="1" x14ac:dyDescent="0.3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.75" thickBot="1" x14ac:dyDescent="0.3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.75" thickBot="1" x14ac:dyDescent="0.3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.75" thickBot="1" x14ac:dyDescent="0.3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.75" thickBot="1" x14ac:dyDescent="0.3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.75" thickBot="1" x14ac:dyDescent="0.3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.75" thickBot="1" x14ac:dyDescent="0.3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.75" thickBot="1" x14ac:dyDescent="0.3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.75" thickBot="1" x14ac:dyDescent="0.3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.75" thickBot="1" x14ac:dyDescent="0.3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.75" thickBot="1" x14ac:dyDescent="0.3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.75" thickBot="1" x14ac:dyDescent="0.3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.75" thickBot="1" x14ac:dyDescent="0.3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.75" thickBot="1" x14ac:dyDescent="0.3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.75" thickBot="1" x14ac:dyDescent="0.3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.75" thickBot="1" x14ac:dyDescent="0.3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.75" thickBot="1" x14ac:dyDescent="0.3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.75" thickBot="1" x14ac:dyDescent="0.3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.75" thickBot="1" x14ac:dyDescent="0.3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.75" thickBot="1" x14ac:dyDescent="0.3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.75" thickBot="1" x14ac:dyDescent="0.3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.75" thickBot="1" x14ac:dyDescent="0.3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.75" thickBot="1" x14ac:dyDescent="0.3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.75" thickBot="1" x14ac:dyDescent="0.3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.75" thickBot="1" x14ac:dyDescent="0.3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.75" thickBot="1" x14ac:dyDescent="0.3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.75" thickBot="1" x14ac:dyDescent="0.3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.75" thickBot="1" x14ac:dyDescent="0.3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.75" thickBot="1" x14ac:dyDescent="0.3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.75" thickBot="1" x14ac:dyDescent="0.3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.75" thickBot="1" x14ac:dyDescent="0.3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.75" thickBot="1" x14ac:dyDescent="0.3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.75" thickBot="1" x14ac:dyDescent="0.3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.75" thickBot="1" x14ac:dyDescent="0.3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.75" thickBot="1" x14ac:dyDescent="0.3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.75" thickBot="1" x14ac:dyDescent="0.3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.75" thickBot="1" x14ac:dyDescent="0.3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.75" thickBot="1" x14ac:dyDescent="0.3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.75" thickBot="1" x14ac:dyDescent="0.3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.75" thickBot="1" x14ac:dyDescent="0.3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.75" thickBot="1" x14ac:dyDescent="0.3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.75" thickBot="1" x14ac:dyDescent="0.3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.75" thickBot="1" x14ac:dyDescent="0.3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.75" thickBot="1" x14ac:dyDescent="0.3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.75" thickBot="1" x14ac:dyDescent="0.3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.75" thickBot="1" x14ac:dyDescent="0.3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.75" thickBot="1" x14ac:dyDescent="0.3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.75" thickBot="1" x14ac:dyDescent="0.3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.75" thickBot="1" x14ac:dyDescent="0.3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.75" thickBot="1" x14ac:dyDescent="0.3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.75" thickBot="1" x14ac:dyDescent="0.3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.75" thickBot="1" x14ac:dyDescent="0.3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.75" thickBot="1" x14ac:dyDescent="0.3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.75" thickBot="1" x14ac:dyDescent="0.3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.75" thickBot="1" x14ac:dyDescent="0.3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.75" thickBot="1" x14ac:dyDescent="0.3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.75" thickBot="1" x14ac:dyDescent="0.3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.75" thickBot="1" x14ac:dyDescent="0.3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.75" thickBot="1" x14ac:dyDescent="0.3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.75" thickBot="1" x14ac:dyDescent="0.3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.75" thickBot="1" x14ac:dyDescent="0.3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.75" thickBot="1" x14ac:dyDescent="0.3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.75" thickBot="1" x14ac:dyDescent="0.3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.75" thickBot="1" x14ac:dyDescent="0.3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.75" thickBot="1" x14ac:dyDescent="0.3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.75" thickBot="1" x14ac:dyDescent="0.3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.75" thickBot="1" x14ac:dyDescent="0.3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.75" thickBot="1" x14ac:dyDescent="0.3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.75" thickBot="1" x14ac:dyDescent="0.3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.75" thickBot="1" x14ac:dyDescent="0.3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.75" thickBot="1" x14ac:dyDescent="0.3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.75" thickBot="1" x14ac:dyDescent="0.3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.75" thickBot="1" x14ac:dyDescent="0.3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.75" thickBot="1" x14ac:dyDescent="0.3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.75" thickBot="1" x14ac:dyDescent="0.3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.75" thickBot="1" x14ac:dyDescent="0.3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.75" thickBot="1" x14ac:dyDescent="0.3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.75" thickBot="1" x14ac:dyDescent="0.3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.75" thickBot="1" x14ac:dyDescent="0.3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.75" thickBot="1" x14ac:dyDescent="0.3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.75" thickBot="1" x14ac:dyDescent="0.3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.75" thickBot="1" x14ac:dyDescent="0.3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.75" thickBot="1" x14ac:dyDescent="0.3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.75" thickBot="1" x14ac:dyDescent="0.3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.75" thickBot="1" x14ac:dyDescent="0.3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.75" thickBot="1" x14ac:dyDescent="0.3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.75" thickBot="1" x14ac:dyDescent="0.3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.75" thickBot="1" x14ac:dyDescent="0.3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.75" thickBot="1" x14ac:dyDescent="0.3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.75" thickBot="1" x14ac:dyDescent="0.3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.75" thickBot="1" x14ac:dyDescent="0.3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.75" thickBot="1" x14ac:dyDescent="0.3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.75" thickBot="1" x14ac:dyDescent="0.3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.75" thickBot="1" x14ac:dyDescent="0.3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.75" thickBot="1" x14ac:dyDescent="0.3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.75" thickBot="1" x14ac:dyDescent="0.3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.75" thickBot="1" x14ac:dyDescent="0.3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.75" thickBot="1" x14ac:dyDescent="0.3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.75" thickBot="1" x14ac:dyDescent="0.3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.75" thickBot="1" x14ac:dyDescent="0.3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.75" thickBot="1" x14ac:dyDescent="0.3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.75" thickBot="1" x14ac:dyDescent="0.3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.75" thickBot="1" x14ac:dyDescent="0.3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.75" thickBot="1" x14ac:dyDescent="0.3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.75" thickBot="1" x14ac:dyDescent="0.3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.75" thickBot="1" x14ac:dyDescent="0.3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.75" thickBot="1" x14ac:dyDescent="0.3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.75" thickBot="1" x14ac:dyDescent="0.3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.75" thickBot="1" x14ac:dyDescent="0.3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.75" thickBot="1" x14ac:dyDescent="0.3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.75" thickBot="1" x14ac:dyDescent="0.3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.75" thickBot="1" x14ac:dyDescent="0.3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.75" thickBot="1" x14ac:dyDescent="0.3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.75" thickBot="1" x14ac:dyDescent="0.3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.75" thickBot="1" x14ac:dyDescent="0.3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.75" thickBot="1" x14ac:dyDescent="0.3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.75" thickBot="1" x14ac:dyDescent="0.3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.75" thickBot="1" x14ac:dyDescent="0.3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.75" thickBot="1" x14ac:dyDescent="0.3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.75" thickBot="1" x14ac:dyDescent="0.3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.75" thickBot="1" x14ac:dyDescent="0.3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.75" thickBot="1" x14ac:dyDescent="0.3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.75" thickBot="1" x14ac:dyDescent="0.3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.75" thickBot="1" x14ac:dyDescent="0.3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.75" thickBot="1" x14ac:dyDescent="0.3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.75" thickBot="1" x14ac:dyDescent="0.3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.75" thickBot="1" x14ac:dyDescent="0.3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.75" thickBot="1" x14ac:dyDescent="0.3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.75" thickBot="1" x14ac:dyDescent="0.3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.75" thickBot="1" x14ac:dyDescent="0.3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.75" thickBot="1" x14ac:dyDescent="0.3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.75" thickBot="1" x14ac:dyDescent="0.3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.75" thickBot="1" x14ac:dyDescent="0.3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.75" thickBot="1" x14ac:dyDescent="0.3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.75" thickBot="1" x14ac:dyDescent="0.3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.75" thickBot="1" x14ac:dyDescent="0.3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.75" thickBot="1" x14ac:dyDescent="0.3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.75" thickBot="1" x14ac:dyDescent="0.3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.75" thickBot="1" x14ac:dyDescent="0.3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.75" thickBot="1" x14ac:dyDescent="0.3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.75" thickBot="1" x14ac:dyDescent="0.3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.75" thickBot="1" x14ac:dyDescent="0.3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.75" thickBot="1" x14ac:dyDescent="0.3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.75" thickBot="1" x14ac:dyDescent="0.3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.75" thickBot="1" x14ac:dyDescent="0.3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.75" thickBot="1" x14ac:dyDescent="0.3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.75" thickBot="1" x14ac:dyDescent="0.3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.75" thickBot="1" x14ac:dyDescent="0.3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.75" thickBot="1" x14ac:dyDescent="0.3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.75" thickBot="1" x14ac:dyDescent="0.3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.75" thickBot="1" x14ac:dyDescent="0.3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.75" thickBot="1" x14ac:dyDescent="0.3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.75" thickBot="1" x14ac:dyDescent="0.3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.75" thickBot="1" x14ac:dyDescent="0.3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.75" thickBot="1" x14ac:dyDescent="0.3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.75" thickBot="1" x14ac:dyDescent="0.3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.75" thickBot="1" x14ac:dyDescent="0.3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.75" thickBot="1" x14ac:dyDescent="0.3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.75" thickBot="1" x14ac:dyDescent="0.3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.75" thickBot="1" x14ac:dyDescent="0.3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.75" thickBot="1" x14ac:dyDescent="0.3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.75" thickBot="1" x14ac:dyDescent="0.3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.75" thickBot="1" x14ac:dyDescent="0.3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.75" thickBot="1" x14ac:dyDescent="0.3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.75" thickBot="1" x14ac:dyDescent="0.3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.75" thickBot="1" x14ac:dyDescent="0.3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.75" thickBot="1" x14ac:dyDescent="0.3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.75" thickBot="1" x14ac:dyDescent="0.3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.75" thickBot="1" x14ac:dyDescent="0.3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.75" thickBot="1" x14ac:dyDescent="0.3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.75" thickBot="1" x14ac:dyDescent="0.3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.75" thickBot="1" x14ac:dyDescent="0.3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.75" thickBot="1" x14ac:dyDescent="0.3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.75" thickBot="1" x14ac:dyDescent="0.3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.75" thickBot="1" x14ac:dyDescent="0.3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.75" thickBot="1" x14ac:dyDescent="0.3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.75" thickBot="1" x14ac:dyDescent="0.3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.75" thickBot="1" x14ac:dyDescent="0.3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.75" thickBot="1" x14ac:dyDescent="0.3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.75" thickBot="1" x14ac:dyDescent="0.3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.75" thickBot="1" x14ac:dyDescent="0.3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.75" thickBot="1" x14ac:dyDescent="0.3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.75" thickBot="1" x14ac:dyDescent="0.3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.75" thickBot="1" x14ac:dyDescent="0.3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.75" thickBot="1" x14ac:dyDescent="0.3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.75" thickBot="1" x14ac:dyDescent="0.3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.75" thickBot="1" x14ac:dyDescent="0.3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.75" thickBot="1" x14ac:dyDescent="0.3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.75" thickBot="1" x14ac:dyDescent="0.3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.75" thickBot="1" x14ac:dyDescent="0.3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.75" thickBot="1" x14ac:dyDescent="0.3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.75" thickBot="1" x14ac:dyDescent="0.3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.75" thickBot="1" x14ac:dyDescent="0.3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.75" thickBot="1" x14ac:dyDescent="0.3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.75" thickBot="1" x14ac:dyDescent="0.3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.75" thickBot="1" x14ac:dyDescent="0.3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.75" thickBot="1" x14ac:dyDescent="0.3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.75" thickBot="1" x14ac:dyDescent="0.3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.75" thickBot="1" x14ac:dyDescent="0.3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.75" thickBot="1" x14ac:dyDescent="0.3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.75" thickBot="1" x14ac:dyDescent="0.3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.75" thickBot="1" x14ac:dyDescent="0.3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.75" thickBot="1" x14ac:dyDescent="0.3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.75" thickBot="1" x14ac:dyDescent="0.3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.75" thickBot="1" x14ac:dyDescent="0.3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.75" thickBot="1" x14ac:dyDescent="0.3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.75" thickBot="1" x14ac:dyDescent="0.3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.75" thickBot="1" x14ac:dyDescent="0.3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.75" thickBot="1" x14ac:dyDescent="0.3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.75" thickBot="1" x14ac:dyDescent="0.3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.75" thickBot="1" x14ac:dyDescent="0.3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.75" thickBot="1" x14ac:dyDescent="0.3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.75" thickBot="1" x14ac:dyDescent="0.3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.75" thickBot="1" x14ac:dyDescent="0.3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.75" thickBot="1" x14ac:dyDescent="0.3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.75" thickBot="1" x14ac:dyDescent="0.3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.75" thickBot="1" x14ac:dyDescent="0.3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.75" thickBot="1" x14ac:dyDescent="0.3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.75" thickBot="1" x14ac:dyDescent="0.3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.75" thickBot="1" x14ac:dyDescent="0.3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.75" thickBot="1" x14ac:dyDescent="0.3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.75" thickBot="1" x14ac:dyDescent="0.3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.75" thickBot="1" x14ac:dyDescent="0.3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.75" thickBot="1" x14ac:dyDescent="0.3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.75" thickBot="1" x14ac:dyDescent="0.3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.75" thickBot="1" x14ac:dyDescent="0.3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.75" thickBot="1" x14ac:dyDescent="0.3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.75" thickBot="1" x14ac:dyDescent="0.3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.75" thickBot="1" x14ac:dyDescent="0.3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.75" thickBot="1" x14ac:dyDescent="0.3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.75" thickBot="1" x14ac:dyDescent="0.3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.75" thickBot="1" x14ac:dyDescent="0.3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.75" thickBot="1" x14ac:dyDescent="0.3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.75" thickBot="1" x14ac:dyDescent="0.3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.75" thickBot="1" x14ac:dyDescent="0.3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.75" thickBot="1" x14ac:dyDescent="0.3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.75" thickBot="1" x14ac:dyDescent="0.3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.75" thickBot="1" x14ac:dyDescent="0.3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.75" thickBot="1" x14ac:dyDescent="0.3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.75" thickBot="1" x14ac:dyDescent="0.3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.75" thickBot="1" x14ac:dyDescent="0.3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.75" thickBot="1" x14ac:dyDescent="0.3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.75" thickBot="1" x14ac:dyDescent="0.3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.75" thickBot="1" x14ac:dyDescent="0.3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.75" thickBot="1" x14ac:dyDescent="0.3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.75" thickBot="1" x14ac:dyDescent="0.3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.75" thickBot="1" x14ac:dyDescent="0.3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.75" thickBot="1" x14ac:dyDescent="0.3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.75" thickBot="1" x14ac:dyDescent="0.3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.75" thickBot="1" x14ac:dyDescent="0.3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.75" thickBot="1" x14ac:dyDescent="0.3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.75" thickBot="1" x14ac:dyDescent="0.3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.75" thickBot="1" x14ac:dyDescent="0.3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.75" thickBot="1" x14ac:dyDescent="0.3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.75" thickBot="1" x14ac:dyDescent="0.3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.75" thickBot="1" x14ac:dyDescent="0.3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.75" thickBot="1" x14ac:dyDescent="0.3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.75" thickBot="1" x14ac:dyDescent="0.3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.75" thickBot="1" x14ac:dyDescent="0.3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.75" thickBot="1" x14ac:dyDescent="0.3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.75" thickBot="1" x14ac:dyDescent="0.3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.75" thickBot="1" x14ac:dyDescent="0.3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.75" thickBot="1" x14ac:dyDescent="0.3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.75" thickBot="1" x14ac:dyDescent="0.3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.75" thickBot="1" x14ac:dyDescent="0.3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.75" thickBot="1" x14ac:dyDescent="0.3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.75" thickBot="1" x14ac:dyDescent="0.3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.75" thickBot="1" x14ac:dyDescent="0.3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.75" thickBot="1" x14ac:dyDescent="0.3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.75" thickBot="1" x14ac:dyDescent="0.3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.75" thickBot="1" x14ac:dyDescent="0.3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.75" thickBot="1" x14ac:dyDescent="0.3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.75" thickBot="1" x14ac:dyDescent="0.3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.75" thickBot="1" x14ac:dyDescent="0.3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.75" thickBot="1" x14ac:dyDescent="0.3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.75" thickBot="1" x14ac:dyDescent="0.3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.75" thickBot="1" x14ac:dyDescent="0.3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.75" thickBot="1" x14ac:dyDescent="0.3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.75" thickBot="1" x14ac:dyDescent="0.3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.75" thickBot="1" x14ac:dyDescent="0.3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.75" thickBot="1" x14ac:dyDescent="0.3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.75" thickBot="1" x14ac:dyDescent="0.3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.75" thickBot="1" x14ac:dyDescent="0.3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.75" thickBot="1" x14ac:dyDescent="0.3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.75" thickBot="1" x14ac:dyDescent="0.3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.75" thickBot="1" x14ac:dyDescent="0.3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.75" thickBot="1" x14ac:dyDescent="0.3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.75" thickBot="1" x14ac:dyDescent="0.3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.75" thickBot="1" x14ac:dyDescent="0.3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.75" thickBot="1" x14ac:dyDescent="0.3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.75" thickBot="1" x14ac:dyDescent="0.3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.75" thickBot="1" x14ac:dyDescent="0.3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.75" thickBot="1" x14ac:dyDescent="0.3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.75" thickBot="1" x14ac:dyDescent="0.3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.75" thickBot="1" x14ac:dyDescent="0.3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.75" thickBot="1" x14ac:dyDescent="0.3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.75" thickBot="1" x14ac:dyDescent="0.3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.75" thickBot="1" x14ac:dyDescent="0.3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.75" thickBot="1" x14ac:dyDescent="0.3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.75" thickBot="1" x14ac:dyDescent="0.3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.75" thickBot="1" x14ac:dyDescent="0.3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.75" thickBot="1" x14ac:dyDescent="0.3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.75" thickBot="1" x14ac:dyDescent="0.3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.75" thickBot="1" x14ac:dyDescent="0.3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.75" thickBot="1" x14ac:dyDescent="0.3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.75" thickBot="1" x14ac:dyDescent="0.3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.75" thickBot="1" x14ac:dyDescent="0.3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.75" thickBot="1" x14ac:dyDescent="0.3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.75" thickBot="1" x14ac:dyDescent="0.3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.75" thickBot="1" x14ac:dyDescent="0.3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.75" thickBot="1" x14ac:dyDescent="0.3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.75" thickBot="1" x14ac:dyDescent="0.3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.75" thickBot="1" x14ac:dyDescent="0.3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.75" thickBot="1" x14ac:dyDescent="0.3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.75" thickBot="1" x14ac:dyDescent="0.3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.75" thickBot="1" x14ac:dyDescent="0.3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.75" thickBot="1" x14ac:dyDescent="0.3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.75" thickBot="1" x14ac:dyDescent="0.3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.75" thickBot="1" x14ac:dyDescent="0.3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.75" thickBot="1" x14ac:dyDescent="0.3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.75" thickBot="1" x14ac:dyDescent="0.3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.75" thickBot="1" x14ac:dyDescent="0.3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.75" thickBot="1" x14ac:dyDescent="0.3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.75" thickBot="1" x14ac:dyDescent="0.3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.75" thickBot="1" x14ac:dyDescent="0.3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.75" thickBot="1" x14ac:dyDescent="0.3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.75" thickBot="1" x14ac:dyDescent="0.3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.75" thickBot="1" x14ac:dyDescent="0.3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.75" thickBot="1" x14ac:dyDescent="0.3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.75" thickBot="1" x14ac:dyDescent="0.3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.75" thickBot="1" x14ac:dyDescent="0.3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.75" thickBot="1" x14ac:dyDescent="0.3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.75" thickBot="1" x14ac:dyDescent="0.3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.75" thickBot="1" x14ac:dyDescent="0.3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.75" thickBot="1" x14ac:dyDescent="0.3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.75" thickBot="1" x14ac:dyDescent="0.3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.75" thickBot="1" x14ac:dyDescent="0.3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.75" thickBot="1" x14ac:dyDescent="0.3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.75" thickBot="1" x14ac:dyDescent="0.3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.75" thickBot="1" x14ac:dyDescent="0.3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.75" thickBot="1" x14ac:dyDescent="0.3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.75" thickBot="1" x14ac:dyDescent="0.3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.75" thickBot="1" x14ac:dyDescent="0.3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.75" thickBot="1" x14ac:dyDescent="0.3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.75" thickBot="1" x14ac:dyDescent="0.3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.75" thickBot="1" x14ac:dyDescent="0.3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.75" thickBot="1" x14ac:dyDescent="0.3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.75" thickBot="1" x14ac:dyDescent="0.3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.75" thickBot="1" x14ac:dyDescent="0.3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.75" thickBot="1" x14ac:dyDescent="0.3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.75" thickBot="1" x14ac:dyDescent="0.3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.75" thickBot="1" x14ac:dyDescent="0.3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.75" thickBot="1" x14ac:dyDescent="0.3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.75" thickBot="1" x14ac:dyDescent="0.3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.75" thickBot="1" x14ac:dyDescent="0.3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.75" thickBot="1" x14ac:dyDescent="0.3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.75" thickBot="1" x14ac:dyDescent="0.3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.75" thickBot="1" x14ac:dyDescent="0.3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.75" thickBot="1" x14ac:dyDescent="0.3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.75" thickBot="1" x14ac:dyDescent="0.3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.75" thickBot="1" x14ac:dyDescent="0.3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.75" thickBot="1" x14ac:dyDescent="0.3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.75" thickBot="1" x14ac:dyDescent="0.3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.75" thickBot="1" x14ac:dyDescent="0.3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.75" thickBot="1" x14ac:dyDescent="0.3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.75" thickBot="1" x14ac:dyDescent="0.3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.75" thickBot="1" x14ac:dyDescent="0.3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.75" thickBot="1" x14ac:dyDescent="0.3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.75" thickBot="1" x14ac:dyDescent="0.3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.75" thickBot="1" x14ac:dyDescent="0.3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.75" thickBot="1" x14ac:dyDescent="0.3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.75" thickBot="1" x14ac:dyDescent="0.3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.75" thickBot="1" x14ac:dyDescent="0.3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.75" thickBot="1" x14ac:dyDescent="0.3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.75" thickBot="1" x14ac:dyDescent="0.3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.75" thickBot="1" x14ac:dyDescent="0.3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.75" thickBot="1" x14ac:dyDescent="0.3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.75" thickBot="1" x14ac:dyDescent="0.3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.75" thickBot="1" x14ac:dyDescent="0.3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.75" thickBot="1" x14ac:dyDescent="0.3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.75" thickBot="1" x14ac:dyDescent="0.3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.75" thickBot="1" x14ac:dyDescent="0.3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.75" thickBot="1" x14ac:dyDescent="0.3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.75" thickBot="1" x14ac:dyDescent="0.3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.75" thickBot="1" x14ac:dyDescent="0.3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.75" thickBot="1" x14ac:dyDescent="0.3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.75" thickBot="1" x14ac:dyDescent="0.3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.75" thickBot="1" x14ac:dyDescent="0.3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.75" thickBot="1" x14ac:dyDescent="0.3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.75" thickBot="1" x14ac:dyDescent="0.3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.75" thickBot="1" x14ac:dyDescent="0.3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.75" thickBot="1" x14ac:dyDescent="0.3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.75" thickBot="1" x14ac:dyDescent="0.3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.75" thickBot="1" x14ac:dyDescent="0.3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.75" thickBot="1" x14ac:dyDescent="0.3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.75" thickBot="1" x14ac:dyDescent="0.3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.75" thickBot="1" x14ac:dyDescent="0.3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.75" thickBot="1" x14ac:dyDescent="0.3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.75" thickBot="1" x14ac:dyDescent="0.3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.75" thickBot="1" x14ac:dyDescent="0.3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.75" thickBot="1" x14ac:dyDescent="0.3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.75" thickBot="1" x14ac:dyDescent="0.3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.75" thickBot="1" x14ac:dyDescent="0.3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.75" thickBot="1" x14ac:dyDescent="0.3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.75" thickBot="1" x14ac:dyDescent="0.3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.75" thickBot="1" x14ac:dyDescent="0.3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.75" thickBot="1" x14ac:dyDescent="0.3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.75" thickBot="1" x14ac:dyDescent="0.3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.75" thickBot="1" x14ac:dyDescent="0.3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.75" thickBot="1" x14ac:dyDescent="0.3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.75" thickBot="1" x14ac:dyDescent="0.3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.75" thickBot="1" x14ac:dyDescent="0.3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.75" thickBot="1" x14ac:dyDescent="0.3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.75" thickBot="1" x14ac:dyDescent="0.3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.75" thickBot="1" x14ac:dyDescent="0.3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.75" thickBot="1" x14ac:dyDescent="0.3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.75" thickBot="1" x14ac:dyDescent="0.3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.75" thickBot="1" x14ac:dyDescent="0.3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.75" thickBot="1" x14ac:dyDescent="0.3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.75" thickBot="1" x14ac:dyDescent="0.3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.75" thickBot="1" x14ac:dyDescent="0.3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.75" thickBot="1" x14ac:dyDescent="0.3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.75" thickBot="1" x14ac:dyDescent="0.3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.75" thickBot="1" x14ac:dyDescent="0.3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.75" thickBot="1" x14ac:dyDescent="0.3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.75" thickBot="1" x14ac:dyDescent="0.3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.75" thickBot="1" x14ac:dyDescent="0.3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.75" thickBot="1" x14ac:dyDescent="0.3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.75" thickBot="1" x14ac:dyDescent="0.3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.75" thickBot="1" x14ac:dyDescent="0.3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.75" thickBot="1" x14ac:dyDescent="0.3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.75" thickBot="1" x14ac:dyDescent="0.3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.75" thickBot="1" x14ac:dyDescent="0.3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.75" thickBot="1" x14ac:dyDescent="0.3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.75" thickBot="1" x14ac:dyDescent="0.3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.75" thickBot="1" x14ac:dyDescent="0.3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.75" thickBot="1" x14ac:dyDescent="0.3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.75" thickBot="1" x14ac:dyDescent="0.3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.75" thickBot="1" x14ac:dyDescent="0.3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.75" thickBot="1" x14ac:dyDescent="0.3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.75" thickBot="1" x14ac:dyDescent="0.3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.75" thickBot="1" x14ac:dyDescent="0.3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.75" thickBot="1" x14ac:dyDescent="0.3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.75" thickBot="1" x14ac:dyDescent="0.3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.75" thickBot="1" x14ac:dyDescent="0.3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.75" thickBot="1" x14ac:dyDescent="0.3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.75" thickBot="1" x14ac:dyDescent="0.3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.75" thickBot="1" x14ac:dyDescent="0.3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.75" thickBot="1" x14ac:dyDescent="0.3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.75" thickBot="1" x14ac:dyDescent="0.3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.75" thickBot="1" x14ac:dyDescent="0.3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.75" thickBot="1" x14ac:dyDescent="0.3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.75" thickBot="1" x14ac:dyDescent="0.3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.75" thickBot="1" x14ac:dyDescent="0.3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.75" thickBot="1" x14ac:dyDescent="0.3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.75" thickBot="1" x14ac:dyDescent="0.3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.75" thickBot="1" x14ac:dyDescent="0.3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.75" thickBot="1" x14ac:dyDescent="0.3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.75" thickBot="1" x14ac:dyDescent="0.3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.75" thickBot="1" x14ac:dyDescent="0.3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.75" thickBot="1" x14ac:dyDescent="0.3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.75" thickBot="1" x14ac:dyDescent="0.3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.75" thickBot="1" x14ac:dyDescent="0.3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.75" thickBot="1" x14ac:dyDescent="0.3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.75" thickBot="1" x14ac:dyDescent="0.3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.75" thickBot="1" x14ac:dyDescent="0.3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.75" thickBot="1" x14ac:dyDescent="0.3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.75" thickBot="1" x14ac:dyDescent="0.3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.75" thickBot="1" x14ac:dyDescent="0.3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.75" thickBot="1" x14ac:dyDescent="0.3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.75" thickBot="1" x14ac:dyDescent="0.3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.75" thickBot="1" x14ac:dyDescent="0.3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.75" thickBot="1" x14ac:dyDescent="0.3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.75" thickBot="1" x14ac:dyDescent="0.3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.75" thickBot="1" x14ac:dyDescent="0.3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.75" thickBot="1" x14ac:dyDescent="0.3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.75" thickBot="1" x14ac:dyDescent="0.3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.75" thickBot="1" x14ac:dyDescent="0.3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.75" thickBot="1" x14ac:dyDescent="0.3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.75" thickBot="1" x14ac:dyDescent="0.3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.75" thickBot="1" x14ac:dyDescent="0.3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.75" thickBot="1" x14ac:dyDescent="0.3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.75" thickBot="1" x14ac:dyDescent="0.3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.75" thickBot="1" x14ac:dyDescent="0.3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.75" thickBot="1" x14ac:dyDescent="0.3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.75" thickBot="1" x14ac:dyDescent="0.3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.75" thickBot="1" x14ac:dyDescent="0.3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.75" thickBot="1" x14ac:dyDescent="0.3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.75" thickBot="1" x14ac:dyDescent="0.3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.75" thickBot="1" x14ac:dyDescent="0.3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.75" thickBot="1" x14ac:dyDescent="0.3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.75" thickBot="1" x14ac:dyDescent="0.3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.75" thickBot="1" x14ac:dyDescent="0.3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.75" thickBot="1" x14ac:dyDescent="0.3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.75" thickBot="1" x14ac:dyDescent="0.3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.75" thickBot="1" x14ac:dyDescent="0.3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.75" thickBot="1" x14ac:dyDescent="0.3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.75" thickBot="1" x14ac:dyDescent="0.3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.75" thickBot="1" x14ac:dyDescent="0.3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.75" thickBot="1" x14ac:dyDescent="0.3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.75" thickBot="1" x14ac:dyDescent="0.3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.75" thickBot="1" x14ac:dyDescent="0.3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.75" thickBot="1" x14ac:dyDescent="0.3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.75" thickBot="1" x14ac:dyDescent="0.3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.75" thickBot="1" x14ac:dyDescent="0.3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.75" thickBot="1" x14ac:dyDescent="0.3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.75" thickBot="1" x14ac:dyDescent="0.3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.75" thickBot="1" x14ac:dyDescent="0.3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.75" thickBot="1" x14ac:dyDescent="0.3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.75" thickBot="1" x14ac:dyDescent="0.3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.75" thickBot="1" x14ac:dyDescent="0.3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.75" thickBot="1" x14ac:dyDescent="0.3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.75" thickBot="1" x14ac:dyDescent="0.3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.75" thickBot="1" x14ac:dyDescent="0.3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.75" thickBot="1" x14ac:dyDescent="0.3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.75" thickBot="1" x14ac:dyDescent="0.3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.75" thickBot="1" x14ac:dyDescent="0.3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.75" thickBot="1" x14ac:dyDescent="0.3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.75" thickBot="1" x14ac:dyDescent="0.3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.75" thickBot="1" x14ac:dyDescent="0.3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.75" thickBot="1" x14ac:dyDescent="0.3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.75" thickBot="1" x14ac:dyDescent="0.3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.75" thickBot="1" x14ac:dyDescent="0.3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.75" thickBot="1" x14ac:dyDescent="0.3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.75" thickBot="1" x14ac:dyDescent="0.3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.75" thickBot="1" x14ac:dyDescent="0.3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.75" thickBot="1" x14ac:dyDescent="0.3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.75" thickBot="1" x14ac:dyDescent="0.3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.75" thickBot="1" x14ac:dyDescent="0.3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.75" thickBot="1" x14ac:dyDescent="0.3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.75" thickBot="1" x14ac:dyDescent="0.3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.75" thickBot="1" x14ac:dyDescent="0.3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.75" thickBot="1" x14ac:dyDescent="0.3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.75" thickBot="1" x14ac:dyDescent="0.3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.75" thickBot="1" x14ac:dyDescent="0.3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.75" thickBot="1" x14ac:dyDescent="0.3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.75" thickBot="1" x14ac:dyDescent="0.3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.75" thickBot="1" x14ac:dyDescent="0.3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.75" thickBot="1" x14ac:dyDescent="0.3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.75" thickBot="1" x14ac:dyDescent="0.3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.75" thickBot="1" x14ac:dyDescent="0.3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.75" thickBot="1" x14ac:dyDescent="0.3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.75" thickBot="1" x14ac:dyDescent="0.3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.75" thickBot="1" x14ac:dyDescent="0.3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.75" thickBot="1" x14ac:dyDescent="0.3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.75" thickBot="1" x14ac:dyDescent="0.3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.75" thickBot="1" x14ac:dyDescent="0.3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.75" thickBot="1" x14ac:dyDescent="0.3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.75" thickBot="1" x14ac:dyDescent="0.3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.75" thickBot="1" x14ac:dyDescent="0.3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.75" thickBot="1" x14ac:dyDescent="0.3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.75" thickBot="1" x14ac:dyDescent="0.3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.75" thickBot="1" x14ac:dyDescent="0.3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.75" thickBot="1" x14ac:dyDescent="0.3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.75" thickBot="1" x14ac:dyDescent="0.3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.75" thickBot="1" x14ac:dyDescent="0.3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.75" thickBot="1" x14ac:dyDescent="0.3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.75" thickBot="1" x14ac:dyDescent="0.3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.75" thickBot="1" x14ac:dyDescent="0.3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.75" thickBot="1" x14ac:dyDescent="0.3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.75" thickBot="1" x14ac:dyDescent="0.3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.75" thickBot="1" x14ac:dyDescent="0.3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.75" thickBot="1" x14ac:dyDescent="0.3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.75" thickBot="1" x14ac:dyDescent="0.3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.75" thickBot="1" x14ac:dyDescent="0.3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.75" thickBot="1" x14ac:dyDescent="0.3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.75" thickBot="1" x14ac:dyDescent="0.3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.75" thickBot="1" x14ac:dyDescent="0.3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.75" thickBot="1" x14ac:dyDescent="0.3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.75" thickBot="1" x14ac:dyDescent="0.3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.75" thickBot="1" x14ac:dyDescent="0.3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.75" thickBot="1" x14ac:dyDescent="0.3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.75" thickBot="1" x14ac:dyDescent="0.3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.75" thickBot="1" x14ac:dyDescent="0.3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.75" thickBot="1" x14ac:dyDescent="0.3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.75" thickBot="1" x14ac:dyDescent="0.3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.75" thickBot="1" x14ac:dyDescent="0.3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.75" thickBot="1" x14ac:dyDescent="0.3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.75" thickBot="1" x14ac:dyDescent="0.3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.75" thickBot="1" x14ac:dyDescent="0.3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.75" thickBot="1" x14ac:dyDescent="0.3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.75" thickBot="1" x14ac:dyDescent="0.3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.75" thickBot="1" x14ac:dyDescent="0.3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.75" thickBot="1" x14ac:dyDescent="0.3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.75" thickBot="1" x14ac:dyDescent="0.3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.75" thickBot="1" x14ac:dyDescent="0.3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.75" thickBot="1" x14ac:dyDescent="0.3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.75" thickBot="1" x14ac:dyDescent="0.3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.75" thickBot="1" x14ac:dyDescent="0.3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.75" thickBot="1" x14ac:dyDescent="0.3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.75" thickBot="1" x14ac:dyDescent="0.3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.75" thickBot="1" x14ac:dyDescent="0.3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.75" thickBot="1" x14ac:dyDescent="0.3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.75" thickBot="1" x14ac:dyDescent="0.3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.75" thickBot="1" x14ac:dyDescent="0.3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.75" thickBot="1" x14ac:dyDescent="0.3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.75" thickBot="1" x14ac:dyDescent="0.3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.75" thickBot="1" x14ac:dyDescent="0.3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.75" thickBot="1" x14ac:dyDescent="0.3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.75" thickBot="1" x14ac:dyDescent="0.3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.75" thickBot="1" x14ac:dyDescent="0.3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.75" thickBot="1" x14ac:dyDescent="0.3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.75" thickBot="1" x14ac:dyDescent="0.3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.75" thickBot="1" x14ac:dyDescent="0.3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.75" thickBot="1" x14ac:dyDescent="0.3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.75" thickBot="1" x14ac:dyDescent="0.3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.75" thickBot="1" x14ac:dyDescent="0.3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.75" thickBot="1" x14ac:dyDescent="0.3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.75" thickBot="1" x14ac:dyDescent="0.3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.75" thickBot="1" x14ac:dyDescent="0.3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.75" thickBot="1" x14ac:dyDescent="0.3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.75" thickBot="1" x14ac:dyDescent="0.3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.75" thickBot="1" x14ac:dyDescent="0.3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.75" thickBot="1" x14ac:dyDescent="0.3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.75" thickBot="1" x14ac:dyDescent="0.3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.75" thickBot="1" x14ac:dyDescent="0.3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.75" thickBot="1" x14ac:dyDescent="0.3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.75" thickBot="1" x14ac:dyDescent="0.3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.75" thickBot="1" x14ac:dyDescent="0.3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.75" thickBot="1" x14ac:dyDescent="0.3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.75" thickBot="1" x14ac:dyDescent="0.3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.75" thickBot="1" x14ac:dyDescent="0.3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.75" thickBot="1" x14ac:dyDescent="0.3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.75" thickBot="1" x14ac:dyDescent="0.3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.75" thickBot="1" x14ac:dyDescent="0.3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.75" thickBot="1" x14ac:dyDescent="0.3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.75" thickBot="1" x14ac:dyDescent="0.3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.75" thickBot="1" x14ac:dyDescent="0.3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.75" thickBot="1" x14ac:dyDescent="0.3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.75" thickBot="1" x14ac:dyDescent="0.3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.75" thickBot="1" x14ac:dyDescent="0.3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.75" thickBot="1" x14ac:dyDescent="0.3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.75" thickBot="1" x14ac:dyDescent="0.3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.75" thickBot="1" x14ac:dyDescent="0.3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.75" thickBot="1" x14ac:dyDescent="0.3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.75" thickBot="1" x14ac:dyDescent="0.3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.75" thickBot="1" x14ac:dyDescent="0.3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.75" thickBot="1" x14ac:dyDescent="0.3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.75" thickBot="1" x14ac:dyDescent="0.3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.75" thickBot="1" x14ac:dyDescent="0.3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.75" thickBot="1" x14ac:dyDescent="0.3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.75" thickBot="1" x14ac:dyDescent="0.3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.75" thickBot="1" x14ac:dyDescent="0.3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.75" thickBot="1" x14ac:dyDescent="0.3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.75" thickBot="1" x14ac:dyDescent="0.3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.75" thickBot="1" x14ac:dyDescent="0.3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.75" thickBot="1" x14ac:dyDescent="0.3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.75" thickBot="1" x14ac:dyDescent="0.3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.75" thickBot="1" x14ac:dyDescent="0.3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.75" thickBot="1" x14ac:dyDescent="0.3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.75" thickBot="1" x14ac:dyDescent="0.3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.75" thickBot="1" x14ac:dyDescent="0.3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.75" thickBot="1" x14ac:dyDescent="0.3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.75" thickBot="1" x14ac:dyDescent="0.3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.75" thickBot="1" x14ac:dyDescent="0.3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.75" thickBot="1" x14ac:dyDescent="0.3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.75" thickBot="1" x14ac:dyDescent="0.3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.75" thickBot="1" x14ac:dyDescent="0.3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.75" thickBot="1" x14ac:dyDescent="0.3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.75" thickBot="1" x14ac:dyDescent="0.3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.75" thickBot="1" x14ac:dyDescent="0.3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.75" thickBot="1" x14ac:dyDescent="0.3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.75" thickBot="1" x14ac:dyDescent="0.3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.75" thickBot="1" x14ac:dyDescent="0.3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.75" thickBot="1" x14ac:dyDescent="0.3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.75" thickBot="1" x14ac:dyDescent="0.3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.75" thickBot="1" x14ac:dyDescent="0.3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.75" thickBot="1" x14ac:dyDescent="0.3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.75" thickBot="1" x14ac:dyDescent="0.3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.75" thickBot="1" x14ac:dyDescent="0.3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.75" thickBot="1" x14ac:dyDescent="0.3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.75" thickBot="1" x14ac:dyDescent="0.3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.75" thickBot="1" x14ac:dyDescent="0.3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.75" thickBot="1" x14ac:dyDescent="0.3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.75" thickBot="1" x14ac:dyDescent="0.3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.75" thickBot="1" x14ac:dyDescent="0.3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.75" thickBot="1" x14ac:dyDescent="0.3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.75" thickBot="1" x14ac:dyDescent="0.3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.75" thickBot="1" x14ac:dyDescent="0.3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.75" thickBot="1" x14ac:dyDescent="0.3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.75" thickBot="1" x14ac:dyDescent="0.3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.75" thickBot="1" x14ac:dyDescent="0.3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.75" thickBot="1" x14ac:dyDescent="0.3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.75" thickBot="1" x14ac:dyDescent="0.3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.75" thickBot="1" x14ac:dyDescent="0.3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.75" thickBot="1" x14ac:dyDescent="0.3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.75" thickBot="1" x14ac:dyDescent="0.3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.75" thickBot="1" x14ac:dyDescent="0.3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.75" thickBot="1" x14ac:dyDescent="0.3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.75" thickBot="1" x14ac:dyDescent="0.3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.75" thickBot="1" x14ac:dyDescent="0.3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.75" thickBot="1" x14ac:dyDescent="0.3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.75" thickBot="1" x14ac:dyDescent="0.3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.75" thickBot="1" x14ac:dyDescent="0.3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.75" thickBot="1" x14ac:dyDescent="0.3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.75" thickBot="1" x14ac:dyDescent="0.3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.75" thickBot="1" x14ac:dyDescent="0.3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.75" thickBot="1" x14ac:dyDescent="0.3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.75" thickBot="1" x14ac:dyDescent="0.3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.75" thickBot="1" x14ac:dyDescent="0.3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.75" thickBot="1" x14ac:dyDescent="0.3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.75" thickBot="1" x14ac:dyDescent="0.3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.75" thickBot="1" x14ac:dyDescent="0.3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.75" thickBot="1" x14ac:dyDescent="0.3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.75" thickBot="1" x14ac:dyDescent="0.3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.75" thickBot="1" x14ac:dyDescent="0.3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.75" thickBot="1" x14ac:dyDescent="0.3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.75" thickBot="1" x14ac:dyDescent="0.3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.75" thickBot="1" x14ac:dyDescent="0.3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.75" thickBot="1" x14ac:dyDescent="0.3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.75" thickBot="1" x14ac:dyDescent="0.3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.75" thickBot="1" x14ac:dyDescent="0.3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.75" thickBot="1" x14ac:dyDescent="0.3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.75" thickBot="1" x14ac:dyDescent="0.3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.75" thickBot="1" x14ac:dyDescent="0.3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.75" thickBot="1" x14ac:dyDescent="0.3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.75" thickBot="1" x14ac:dyDescent="0.3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.75" thickBot="1" x14ac:dyDescent="0.3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.75" thickBot="1" x14ac:dyDescent="0.3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.75" thickBot="1" x14ac:dyDescent="0.3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.75" thickBot="1" x14ac:dyDescent="0.3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.75" thickBot="1" x14ac:dyDescent="0.3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.75" thickBot="1" x14ac:dyDescent="0.3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.75" thickBot="1" x14ac:dyDescent="0.3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.75" thickBot="1" x14ac:dyDescent="0.3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.75" thickBot="1" x14ac:dyDescent="0.3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.75" thickBot="1" x14ac:dyDescent="0.3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.75" thickBot="1" x14ac:dyDescent="0.3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.75" thickBot="1" x14ac:dyDescent="0.3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.75" thickBot="1" x14ac:dyDescent="0.3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.75" thickBot="1" x14ac:dyDescent="0.3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.75" thickBot="1" x14ac:dyDescent="0.3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.75" thickBot="1" x14ac:dyDescent="0.3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.75" thickBot="1" x14ac:dyDescent="0.3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.75" thickBot="1" x14ac:dyDescent="0.3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.75" thickBot="1" x14ac:dyDescent="0.3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.75" thickBot="1" x14ac:dyDescent="0.3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.75" thickBot="1" x14ac:dyDescent="0.3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.75" thickBot="1" x14ac:dyDescent="0.3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.75" thickBot="1" x14ac:dyDescent="0.3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.75" thickBot="1" x14ac:dyDescent="0.3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.75" thickBot="1" x14ac:dyDescent="0.3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.75" thickBot="1" x14ac:dyDescent="0.3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.75" thickBot="1" x14ac:dyDescent="0.3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.75" thickBot="1" x14ac:dyDescent="0.3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.75" thickBot="1" x14ac:dyDescent="0.3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.75" thickBot="1" x14ac:dyDescent="0.3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.75" thickBot="1" x14ac:dyDescent="0.3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.75" thickBot="1" x14ac:dyDescent="0.3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.75" thickBot="1" x14ac:dyDescent="0.3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.75" thickBot="1" x14ac:dyDescent="0.3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.75" thickBot="1" x14ac:dyDescent="0.3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.75" thickBot="1" x14ac:dyDescent="0.3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.75" thickBot="1" x14ac:dyDescent="0.3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.75" thickBot="1" x14ac:dyDescent="0.3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.75" thickBot="1" x14ac:dyDescent="0.3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.75" thickBot="1" x14ac:dyDescent="0.3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.75" thickBot="1" x14ac:dyDescent="0.3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.75" thickBot="1" x14ac:dyDescent="0.3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.75" thickBot="1" x14ac:dyDescent="0.3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.75" thickBot="1" x14ac:dyDescent="0.3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.75" thickBot="1" x14ac:dyDescent="0.3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.75" thickBot="1" x14ac:dyDescent="0.3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.75" thickBot="1" x14ac:dyDescent="0.3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.75" thickBot="1" x14ac:dyDescent="0.3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.75" thickBot="1" x14ac:dyDescent="0.3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.75" thickBot="1" x14ac:dyDescent="0.3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.75" thickBot="1" x14ac:dyDescent="0.3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.75" thickBot="1" x14ac:dyDescent="0.3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.75" thickBot="1" x14ac:dyDescent="0.3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.75" thickBot="1" x14ac:dyDescent="0.3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.75" thickBot="1" x14ac:dyDescent="0.3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.75" thickBot="1" x14ac:dyDescent="0.3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.75" thickBot="1" x14ac:dyDescent="0.3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.75" thickBot="1" x14ac:dyDescent="0.3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.75" thickBot="1" x14ac:dyDescent="0.3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.75" thickBot="1" x14ac:dyDescent="0.3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.75" thickBot="1" x14ac:dyDescent="0.3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.75" thickBot="1" x14ac:dyDescent="0.3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.75" thickBot="1" x14ac:dyDescent="0.3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.75" thickBot="1" x14ac:dyDescent="0.3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.75" thickBot="1" x14ac:dyDescent="0.3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.75" thickBot="1" x14ac:dyDescent="0.3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.75" thickBot="1" x14ac:dyDescent="0.3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.75" thickBot="1" x14ac:dyDescent="0.3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.75" thickBot="1" x14ac:dyDescent="0.3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.75" thickBot="1" x14ac:dyDescent="0.3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.75" thickBot="1" x14ac:dyDescent="0.3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.75" thickBot="1" x14ac:dyDescent="0.3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.75" thickBot="1" x14ac:dyDescent="0.3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.75" thickBot="1" x14ac:dyDescent="0.3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.75" thickBot="1" x14ac:dyDescent="0.3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.75" thickBot="1" x14ac:dyDescent="0.3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.75" thickBot="1" x14ac:dyDescent="0.3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.75" thickBot="1" x14ac:dyDescent="0.3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.75" thickBot="1" x14ac:dyDescent="0.3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.75" thickBot="1" x14ac:dyDescent="0.3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.75" thickBot="1" x14ac:dyDescent="0.3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.75" thickBot="1" x14ac:dyDescent="0.3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.75" thickBot="1" x14ac:dyDescent="0.3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.75" thickBot="1" x14ac:dyDescent="0.3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.75" thickBot="1" x14ac:dyDescent="0.3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.75" thickBot="1" x14ac:dyDescent="0.3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.75" thickBot="1" x14ac:dyDescent="0.3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.75" thickBot="1" x14ac:dyDescent="0.3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.75" thickBot="1" x14ac:dyDescent="0.3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.75" thickBot="1" x14ac:dyDescent="0.3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.75" thickBot="1" x14ac:dyDescent="0.3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.75" thickBot="1" x14ac:dyDescent="0.3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.75" thickBot="1" x14ac:dyDescent="0.3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.75" thickBot="1" x14ac:dyDescent="0.3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.75" thickBot="1" x14ac:dyDescent="0.3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.75" thickBot="1" x14ac:dyDescent="0.3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.75" thickBot="1" x14ac:dyDescent="0.3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.75" thickBot="1" x14ac:dyDescent="0.3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.75" thickBot="1" x14ac:dyDescent="0.3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.75" thickBot="1" x14ac:dyDescent="0.3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.75" thickBot="1" x14ac:dyDescent="0.3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.75" thickBot="1" x14ac:dyDescent="0.3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.75" thickBot="1" x14ac:dyDescent="0.3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.75" thickBot="1" x14ac:dyDescent="0.3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.75" thickBot="1" x14ac:dyDescent="0.3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.75" thickBot="1" x14ac:dyDescent="0.3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.75" thickBot="1" x14ac:dyDescent="0.3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.75" thickBot="1" x14ac:dyDescent="0.3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.75" thickBot="1" x14ac:dyDescent="0.3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.75" thickBot="1" x14ac:dyDescent="0.3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.75" thickBot="1" x14ac:dyDescent="0.3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.75" thickBot="1" x14ac:dyDescent="0.3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.75" thickBot="1" x14ac:dyDescent="0.3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.75" thickBot="1" x14ac:dyDescent="0.3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.75" thickBot="1" x14ac:dyDescent="0.3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.75" thickBot="1" x14ac:dyDescent="0.3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.75" thickBot="1" x14ac:dyDescent="0.3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.75" thickBot="1" x14ac:dyDescent="0.3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.75" thickBot="1" x14ac:dyDescent="0.3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.75" thickBot="1" x14ac:dyDescent="0.3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.75" thickBot="1" x14ac:dyDescent="0.3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.75" thickBot="1" x14ac:dyDescent="0.3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.75" thickBot="1" x14ac:dyDescent="0.3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.75" thickBot="1" x14ac:dyDescent="0.3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.75" thickBot="1" x14ac:dyDescent="0.3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.75" thickBot="1" x14ac:dyDescent="0.3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.75" thickBot="1" x14ac:dyDescent="0.3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.75" thickBot="1" x14ac:dyDescent="0.3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.75" thickBot="1" x14ac:dyDescent="0.3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.75" thickBot="1" x14ac:dyDescent="0.3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.75" thickBot="1" x14ac:dyDescent="0.3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.75" thickBot="1" x14ac:dyDescent="0.3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.75" thickBot="1" x14ac:dyDescent="0.3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.75" thickBot="1" x14ac:dyDescent="0.3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.75" thickBot="1" x14ac:dyDescent="0.3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.75" thickBot="1" x14ac:dyDescent="0.3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.75" thickBot="1" x14ac:dyDescent="0.3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.75" thickBot="1" x14ac:dyDescent="0.3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.75" thickBot="1" x14ac:dyDescent="0.3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.75" thickBot="1" x14ac:dyDescent="0.3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.75" thickBot="1" x14ac:dyDescent="0.3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.75" thickBot="1" x14ac:dyDescent="0.3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.75" thickBot="1" x14ac:dyDescent="0.3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.75" thickBot="1" x14ac:dyDescent="0.3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.75" thickBot="1" x14ac:dyDescent="0.3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.75" thickBot="1" x14ac:dyDescent="0.3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.75" thickBot="1" x14ac:dyDescent="0.3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.75" thickBot="1" x14ac:dyDescent="0.3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.75" thickBot="1" x14ac:dyDescent="0.3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.75" thickBot="1" x14ac:dyDescent="0.3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.75" thickBot="1" x14ac:dyDescent="0.3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.75" thickBot="1" x14ac:dyDescent="0.3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.75" thickBot="1" x14ac:dyDescent="0.3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.75" thickBot="1" x14ac:dyDescent="0.3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.75" thickBot="1" x14ac:dyDescent="0.3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.75" thickBot="1" x14ac:dyDescent="0.3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.75" thickBot="1" x14ac:dyDescent="0.3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.75" thickBot="1" x14ac:dyDescent="0.3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.75" thickBot="1" x14ac:dyDescent="0.3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.75" thickBot="1" x14ac:dyDescent="0.3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.75" thickBot="1" x14ac:dyDescent="0.3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.75" thickBot="1" x14ac:dyDescent="0.3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.75" thickBot="1" x14ac:dyDescent="0.3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.75" thickBot="1" x14ac:dyDescent="0.3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.75" thickBot="1" x14ac:dyDescent="0.3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.75" thickBot="1" x14ac:dyDescent="0.3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.75" thickBot="1" x14ac:dyDescent="0.3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.75" thickBot="1" x14ac:dyDescent="0.3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.75" thickBot="1" x14ac:dyDescent="0.3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.75" thickBot="1" x14ac:dyDescent="0.3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.75" thickBot="1" x14ac:dyDescent="0.3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.75" thickBot="1" x14ac:dyDescent="0.3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.75" thickBot="1" x14ac:dyDescent="0.3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.75" thickBot="1" x14ac:dyDescent="0.3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.75" thickBot="1" x14ac:dyDescent="0.3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.75" thickBot="1" x14ac:dyDescent="0.3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.75" thickBot="1" x14ac:dyDescent="0.3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.75" thickBot="1" x14ac:dyDescent="0.3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.75" thickBot="1" x14ac:dyDescent="0.3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.75" thickBot="1" x14ac:dyDescent="0.3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.75" thickBot="1" x14ac:dyDescent="0.3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.75" thickBot="1" x14ac:dyDescent="0.3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.75" thickBot="1" x14ac:dyDescent="0.3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.75" thickBot="1" x14ac:dyDescent="0.3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.75" thickBot="1" x14ac:dyDescent="0.3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.75" thickBot="1" x14ac:dyDescent="0.3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.75" thickBot="1" x14ac:dyDescent="0.3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.75" thickBot="1" x14ac:dyDescent="0.3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.75" thickBot="1" x14ac:dyDescent="0.3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.75" thickBot="1" x14ac:dyDescent="0.3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.75" thickBot="1" x14ac:dyDescent="0.3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.75" thickBot="1" x14ac:dyDescent="0.3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.75" thickBot="1" x14ac:dyDescent="0.3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.75" thickBot="1" x14ac:dyDescent="0.3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.75" thickBot="1" x14ac:dyDescent="0.3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.75" thickBot="1" x14ac:dyDescent="0.3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.75" thickBot="1" x14ac:dyDescent="0.3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.75" thickBot="1" x14ac:dyDescent="0.3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.75" thickBot="1" x14ac:dyDescent="0.3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.75" thickBot="1" x14ac:dyDescent="0.3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.75" thickBot="1" x14ac:dyDescent="0.3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.75" thickBot="1" x14ac:dyDescent="0.3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.75" thickBot="1" x14ac:dyDescent="0.3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.75" thickBot="1" x14ac:dyDescent="0.3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.75" thickBot="1" x14ac:dyDescent="0.3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.75" thickBot="1" x14ac:dyDescent="0.3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.75" thickBot="1" x14ac:dyDescent="0.3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.75" thickBot="1" x14ac:dyDescent="0.3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.75" thickBot="1" x14ac:dyDescent="0.3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.75" thickBot="1" x14ac:dyDescent="0.3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.75" thickBot="1" x14ac:dyDescent="0.3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.75" thickBot="1" x14ac:dyDescent="0.3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.75" thickBot="1" x14ac:dyDescent="0.3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.75" thickBot="1" x14ac:dyDescent="0.3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.75" thickBot="1" x14ac:dyDescent="0.3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.75" thickBot="1" x14ac:dyDescent="0.3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.75" thickBot="1" x14ac:dyDescent="0.3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.75" thickBot="1" x14ac:dyDescent="0.3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.75" thickBot="1" x14ac:dyDescent="0.3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.75" thickBot="1" x14ac:dyDescent="0.3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.75" thickBot="1" x14ac:dyDescent="0.3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.75" thickBot="1" x14ac:dyDescent="0.3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.75" thickBot="1" x14ac:dyDescent="0.3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.75" thickBot="1" x14ac:dyDescent="0.3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.75" thickBot="1" x14ac:dyDescent="0.3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.75" thickBot="1" x14ac:dyDescent="0.3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.75" thickBot="1" x14ac:dyDescent="0.3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.75" thickBot="1" x14ac:dyDescent="0.3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.75" thickBot="1" x14ac:dyDescent="0.3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.75" thickBot="1" x14ac:dyDescent="0.3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.75" thickBot="1" x14ac:dyDescent="0.3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.75" thickBot="1" x14ac:dyDescent="0.3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.75" thickBot="1" x14ac:dyDescent="0.3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.75" thickBot="1" x14ac:dyDescent="0.3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.75" thickBot="1" x14ac:dyDescent="0.3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.75" thickBot="1" x14ac:dyDescent="0.3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.75" thickBot="1" x14ac:dyDescent="0.3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.75" thickBot="1" x14ac:dyDescent="0.3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.75" thickBot="1" x14ac:dyDescent="0.3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.75" thickBot="1" x14ac:dyDescent="0.3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.75" thickBot="1" x14ac:dyDescent="0.3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.75" thickBot="1" x14ac:dyDescent="0.3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.75" thickBot="1" x14ac:dyDescent="0.3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.75" thickBot="1" x14ac:dyDescent="0.3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.75" thickBot="1" x14ac:dyDescent="0.3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.75" thickBot="1" x14ac:dyDescent="0.3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.75" thickBot="1" x14ac:dyDescent="0.3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.75" thickBot="1" x14ac:dyDescent="0.3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.75" thickBot="1" x14ac:dyDescent="0.3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.75" thickBot="1" x14ac:dyDescent="0.3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.75" thickBot="1" x14ac:dyDescent="0.3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.75" thickBot="1" x14ac:dyDescent="0.3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.75" thickBot="1" x14ac:dyDescent="0.3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.75" thickBot="1" x14ac:dyDescent="0.3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.75" thickBot="1" x14ac:dyDescent="0.3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.75" thickBot="1" x14ac:dyDescent="0.3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.75" thickBot="1" x14ac:dyDescent="0.3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.75" thickBot="1" x14ac:dyDescent="0.3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.75" thickBot="1" x14ac:dyDescent="0.3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.75" thickBot="1" x14ac:dyDescent="0.3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.75" thickBot="1" x14ac:dyDescent="0.3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.75" thickBot="1" x14ac:dyDescent="0.3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.75" thickBot="1" x14ac:dyDescent="0.3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.75" thickBot="1" x14ac:dyDescent="0.3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.75" thickBot="1" x14ac:dyDescent="0.3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.75" thickBot="1" x14ac:dyDescent="0.3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.75" thickBot="1" x14ac:dyDescent="0.3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.75" thickBot="1" x14ac:dyDescent="0.3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.75" thickBot="1" x14ac:dyDescent="0.3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.75" thickBot="1" x14ac:dyDescent="0.3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.75" thickBot="1" x14ac:dyDescent="0.3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.75" thickBot="1" x14ac:dyDescent="0.3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.75" thickBot="1" x14ac:dyDescent="0.3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.75" thickBot="1" x14ac:dyDescent="0.3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.75" thickBot="1" x14ac:dyDescent="0.3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.75" thickBot="1" x14ac:dyDescent="0.3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.75" thickBot="1" x14ac:dyDescent="0.3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.75" thickBot="1" x14ac:dyDescent="0.3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.75" thickBot="1" x14ac:dyDescent="0.3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.75" thickBot="1" x14ac:dyDescent="0.3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.75" thickBot="1" x14ac:dyDescent="0.3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.75" thickBot="1" x14ac:dyDescent="0.3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.75" thickBot="1" x14ac:dyDescent="0.3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.75" thickBot="1" x14ac:dyDescent="0.3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.75" thickBot="1" x14ac:dyDescent="0.3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.75" thickBot="1" x14ac:dyDescent="0.3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.75" thickBot="1" x14ac:dyDescent="0.3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.75" thickBot="1" x14ac:dyDescent="0.3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.75" thickBot="1" x14ac:dyDescent="0.3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.75" thickBot="1" x14ac:dyDescent="0.3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.75" thickBot="1" x14ac:dyDescent="0.3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.75" thickBot="1" x14ac:dyDescent="0.3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.75" thickBot="1" x14ac:dyDescent="0.3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3810</v>
      </c>
    </row>
    <row r="1052" spans="1:5" ht="15.75" thickBot="1" x14ac:dyDescent="0.3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3804</v>
      </c>
    </row>
    <row r="1053" spans="1:5" ht="15.75" thickBot="1" x14ac:dyDescent="0.3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.75" thickBot="1" x14ac:dyDescent="0.3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.75" thickBot="1" x14ac:dyDescent="0.3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3820</v>
      </c>
    </row>
    <row r="1056" spans="1:5" ht="15.75" thickBot="1" x14ac:dyDescent="0.3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.75" thickBot="1" x14ac:dyDescent="0.3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.75" thickBot="1" x14ac:dyDescent="0.3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.75" thickBot="1" x14ac:dyDescent="0.3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.75" thickBot="1" x14ac:dyDescent="0.3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.75" thickBot="1" x14ac:dyDescent="0.3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.75" thickBot="1" x14ac:dyDescent="0.3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.75" thickBot="1" x14ac:dyDescent="0.3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.75" thickBot="1" x14ac:dyDescent="0.3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.75" thickBot="1" x14ac:dyDescent="0.3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.75" thickBot="1" x14ac:dyDescent="0.3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.75" thickBot="1" x14ac:dyDescent="0.3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.75" thickBot="1" x14ac:dyDescent="0.3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.75" thickBot="1" x14ac:dyDescent="0.3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.75" thickBot="1" x14ac:dyDescent="0.3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.75" thickBot="1" x14ac:dyDescent="0.3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.75" thickBot="1" x14ac:dyDescent="0.3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.75" thickBot="1" x14ac:dyDescent="0.3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.75" thickBot="1" x14ac:dyDescent="0.3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.75" thickBot="1" x14ac:dyDescent="0.3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.75" thickBot="1" x14ac:dyDescent="0.3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.75" thickBot="1" x14ac:dyDescent="0.3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.75" thickBot="1" x14ac:dyDescent="0.3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.75" thickBot="1" x14ac:dyDescent="0.3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.75" thickBot="1" x14ac:dyDescent="0.3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.75" thickBot="1" x14ac:dyDescent="0.3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.75" thickBot="1" x14ac:dyDescent="0.3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.75" thickBot="1" x14ac:dyDescent="0.3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.75" thickBot="1" x14ac:dyDescent="0.3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.75" thickBot="1" x14ac:dyDescent="0.3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3817</v>
      </c>
    </row>
    <row r="1086" spans="1:5" ht="15.75" thickBot="1" x14ac:dyDescent="0.3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.75" thickBot="1" x14ac:dyDescent="0.3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.75" thickBot="1" x14ac:dyDescent="0.3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.75" thickBot="1" x14ac:dyDescent="0.3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3818</v>
      </c>
    </row>
    <row r="1090" spans="1:5" ht="15.75" thickBot="1" x14ac:dyDescent="0.3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.75" thickBot="1" x14ac:dyDescent="0.3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.75" thickBot="1" x14ac:dyDescent="0.3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.75" thickBot="1" x14ac:dyDescent="0.3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.75" thickBot="1" x14ac:dyDescent="0.3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.75" thickBot="1" x14ac:dyDescent="0.3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.75" thickBot="1" x14ac:dyDescent="0.3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.75" thickBot="1" x14ac:dyDescent="0.3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.75" thickBot="1" x14ac:dyDescent="0.3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.75" thickBot="1" x14ac:dyDescent="0.3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.75" thickBot="1" x14ac:dyDescent="0.3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.75" thickBot="1" x14ac:dyDescent="0.3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.75" thickBot="1" x14ac:dyDescent="0.3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.75" thickBot="1" x14ac:dyDescent="0.3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3805</v>
      </c>
    </row>
    <row r="1104" spans="1:5" ht="15.75" thickBot="1" x14ac:dyDescent="0.3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.75" thickBot="1" x14ac:dyDescent="0.3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.75" thickBot="1" x14ac:dyDescent="0.3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.75" thickBot="1" x14ac:dyDescent="0.3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.75" thickBot="1" x14ac:dyDescent="0.3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.75" thickBot="1" x14ac:dyDescent="0.3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.75" thickBot="1" x14ac:dyDescent="0.3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.75" thickBot="1" x14ac:dyDescent="0.3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.75" thickBot="1" x14ac:dyDescent="0.3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.75" thickBot="1" x14ac:dyDescent="0.3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.75" thickBot="1" x14ac:dyDescent="0.3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.75" thickBot="1" x14ac:dyDescent="0.3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.75" thickBot="1" x14ac:dyDescent="0.3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.75" thickBot="1" x14ac:dyDescent="0.3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.75" thickBot="1" x14ac:dyDescent="0.3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.75" thickBot="1" x14ac:dyDescent="0.3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3819</v>
      </c>
    </row>
    <row r="1120" spans="1:5" ht="15.75" thickBot="1" x14ac:dyDescent="0.3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.75" thickBot="1" x14ac:dyDescent="0.3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.75" thickBot="1" x14ac:dyDescent="0.3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.75" thickBot="1" x14ac:dyDescent="0.3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.75" thickBot="1" x14ac:dyDescent="0.3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.75" thickBot="1" x14ac:dyDescent="0.3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.75" thickBot="1" x14ac:dyDescent="0.3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3803</v>
      </c>
    </row>
    <row r="1127" spans="1:5" ht="15.75" thickBot="1" x14ac:dyDescent="0.3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.75" thickBot="1" x14ac:dyDescent="0.3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.75" thickBot="1" x14ac:dyDescent="0.3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.75" thickBot="1" x14ac:dyDescent="0.3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.75" thickBot="1" x14ac:dyDescent="0.3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.75" thickBot="1" x14ac:dyDescent="0.3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.75" thickBot="1" x14ac:dyDescent="0.3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.75" thickBot="1" x14ac:dyDescent="0.3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3811</v>
      </c>
    </row>
    <row r="1135" spans="1:5" ht="15.75" thickBot="1" x14ac:dyDescent="0.3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.75" thickBot="1" x14ac:dyDescent="0.3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.75" thickBot="1" x14ac:dyDescent="0.3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.75" thickBot="1" x14ac:dyDescent="0.3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3806</v>
      </c>
    </row>
    <row r="1139" spans="1:5" ht="15.75" thickBot="1" x14ac:dyDescent="0.3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.75" thickBot="1" x14ac:dyDescent="0.3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3808</v>
      </c>
    </row>
    <row r="1141" spans="1:5" ht="15.75" thickBot="1" x14ac:dyDescent="0.3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.75" thickBot="1" x14ac:dyDescent="0.3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3807</v>
      </c>
    </row>
    <row r="1143" spans="1:5" ht="15.75" thickBot="1" x14ac:dyDescent="0.3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.75" thickBot="1" x14ac:dyDescent="0.3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.75" thickBot="1" x14ac:dyDescent="0.3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.75" thickBot="1" x14ac:dyDescent="0.3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.75" thickBot="1" x14ac:dyDescent="0.3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.75" thickBot="1" x14ac:dyDescent="0.3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.75" thickBot="1" x14ac:dyDescent="0.3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.75" thickBot="1" x14ac:dyDescent="0.3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.75" thickBot="1" x14ac:dyDescent="0.3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.75" thickBot="1" x14ac:dyDescent="0.3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.75" thickBot="1" x14ac:dyDescent="0.3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.75" thickBot="1" x14ac:dyDescent="0.3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.75" thickBot="1" x14ac:dyDescent="0.3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.75" thickBot="1" x14ac:dyDescent="0.3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.75" thickBot="1" x14ac:dyDescent="0.3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.75" thickBot="1" x14ac:dyDescent="0.3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.75" thickBot="1" x14ac:dyDescent="0.3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3809</v>
      </c>
    </row>
    <row r="1160" spans="1:5" ht="15.75" thickBot="1" x14ac:dyDescent="0.3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.75" thickBot="1" x14ac:dyDescent="0.3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.75" thickBot="1" x14ac:dyDescent="0.3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.75" thickBot="1" x14ac:dyDescent="0.3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.75" thickBot="1" x14ac:dyDescent="0.3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.75" thickBot="1" x14ac:dyDescent="0.3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.75" thickBot="1" x14ac:dyDescent="0.3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.75" thickBot="1" x14ac:dyDescent="0.3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.75" thickBot="1" x14ac:dyDescent="0.3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.75" thickBot="1" x14ac:dyDescent="0.3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.75" thickBot="1" x14ac:dyDescent="0.3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.75" thickBot="1" x14ac:dyDescent="0.3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.75" thickBot="1" x14ac:dyDescent="0.3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.75" thickBot="1" x14ac:dyDescent="0.3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.75" thickBot="1" x14ac:dyDescent="0.3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.75" thickBot="1" x14ac:dyDescent="0.3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.75" thickBot="1" x14ac:dyDescent="0.3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.75" thickBot="1" x14ac:dyDescent="0.3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.75" thickBot="1" x14ac:dyDescent="0.3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.75" thickBot="1" x14ac:dyDescent="0.3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.75" thickBot="1" x14ac:dyDescent="0.3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.75" thickBot="1" x14ac:dyDescent="0.3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.75" thickBot="1" x14ac:dyDescent="0.3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.75" thickBot="1" x14ac:dyDescent="0.3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.75" thickBot="1" x14ac:dyDescent="0.3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.75" thickBot="1" x14ac:dyDescent="0.3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.75" thickBot="1" x14ac:dyDescent="0.3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.75" thickBot="1" x14ac:dyDescent="0.3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.75" thickBot="1" x14ac:dyDescent="0.3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.75" thickBot="1" x14ac:dyDescent="0.3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.75" thickBot="1" x14ac:dyDescent="0.3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.75" thickBot="1" x14ac:dyDescent="0.3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.75" thickBot="1" x14ac:dyDescent="0.3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.75" thickBot="1" x14ac:dyDescent="0.3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.75" thickBot="1" x14ac:dyDescent="0.3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.75" thickBot="1" x14ac:dyDescent="0.3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.75" thickBot="1" x14ac:dyDescent="0.3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.75" thickBot="1" x14ac:dyDescent="0.3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.75" thickBot="1" x14ac:dyDescent="0.3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.75" thickBot="1" x14ac:dyDescent="0.3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.75" thickBot="1" x14ac:dyDescent="0.3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.75" thickBot="1" x14ac:dyDescent="0.3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.75" thickBot="1" x14ac:dyDescent="0.3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.75" thickBot="1" x14ac:dyDescent="0.3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.75" thickBot="1" x14ac:dyDescent="0.3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.75" thickBot="1" x14ac:dyDescent="0.3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.75" thickBot="1" x14ac:dyDescent="0.3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3815</v>
      </c>
    </row>
    <row r="1207" spans="1:5" ht="15.75" thickBot="1" x14ac:dyDescent="0.3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.75" thickBot="1" x14ac:dyDescent="0.3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.75" thickBot="1" x14ac:dyDescent="0.3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3813</v>
      </c>
    </row>
    <row r="1210" spans="1:5" ht="15.75" thickBot="1" x14ac:dyDescent="0.3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.75" thickBot="1" x14ac:dyDescent="0.3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.75" thickBot="1" x14ac:dyDescent="0.3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.75" thickBot="1" x14ac:dyDescent="0.3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.75" thickBot="1" x14ac:dyDescent="0.3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.75" thickBot="1" x14ac:dyDescent="0.3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.75" thickBot="1" x14ac:dyDescent="0.3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3814</v>
      </c>
    </row>
    <row r="1217" spans="1:5" ht="15.75" thickBot="1" x14ac:dyDescent="0.3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.75" thickBot="1" x14ac:dyDescent="0.3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.75" thickBot="1" x14ac:dyDescent="0.3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.75" thickBot="1" x14ac:dyDescent="0.3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.75" thickBot="1" x14ac:dyDescent="0.3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.75" thickBot="1" x14ac:dyDescent="0.3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.75" thickBot="1" x14ac:dyDescent="0.3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.75" thickBot="1" x14ac:dyDescent="0.3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.75" thickBot="1" x14ac:dyDescent="0.3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.75" thickBot="1" x14ac:dyDescent="0.3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.75" thickBot="1" x14ac:dyDescent="0.3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.75" thickBot="1" x14ac:dyDescent="0.3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.75" thickBot="1" x14ac:dyDescent="0.3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.75" thickBot="1" x14ac:dyDescent="0.3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.75" thickBot="1" x14ac:dyDescent="0.3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.75" thickBot="1" x14ac:dyDescent="0.3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.75" thickBot="1" x14ac:dyDescent="0.3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.75" thickBot="1" x14ac:dyDescent="0.3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.75" thickBot="1" x14ac:dyDescent="0.3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.75" thickBot="1" x14ac:dyDescent="0.3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.75" thickBot="1" x14ac:dyDescent="0.3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.75" thickBot="1" x14ac:dyDescent="0.3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.75" thickBot="1" x14ac:dyDescent="0.3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.75" thickBot="1" x14ac:dyDescent="0.3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.75" thickBot="1" x14ac:dyDescent="0.3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3812</v>
      </c>
    </row>
    <row r="1242" spans="1:5" ht="15.75" thickBot="1" x14ac:dyDescent="0.3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.75" thickBot="1" x14ac:dyDescent="0.3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.75" thickBot="1" x14ac:dyDescent="0.3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.75" thickBot="1" x14ac:dyDescent="0.3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.75" thickBot="1" x14ac:dyDescent="0.3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.75" thickBot="1" x14ac:dyDescent="0.3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.75" thickBot="1" x14ac:dyDescent="0.3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.75" thickBot="1" x14ac:dyDescent="0.3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.75" thickBot="1" x14ac:dyDescent="0.3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.75" thickBot="1" x14ac:dyDescent="0.3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.75" thickBot="1" x14ac:dyDescent="0.3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.75" thickBot="1" x14ac:dyDescent="0.3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.75" thickBot="1" x14ac:dyDescent="0.3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.75" thickBot="1" x14ac:dyDescent="0.3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.75" thickBot="1" x14ac:dyDescent="0.3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.75" thickBot="1" x14ac:dyDescent="0.3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.75" thickBot="1" x14ac:dyDescent="0.3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.75" thickBot="1" x14ac:dyDescent="0.3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.75" thickBot="1" x14ac:dyDescent="0.3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.75" thickBot="1" x14ac:dyDescent="0.3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.75" thickBot="1" x14ac:dyDescent="0.3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.75" thickBot="1" x14ac:dyDescent="0.3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.75" thickBot="1" x14ac:dyDescent="0.3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.75" thickBot="1" x14ac:dyDescent="0.3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.75" thickBot="1" x14ac:dyDescent="0.3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.75" thickBot="1" x14ac:dyDescent="0.3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.75" thickBot="1" x14ac:dyDescent="0.3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.75" thickBot="1" x14ac:dyDescent="0.3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.75" thickBot="1" x14ac:dyDescent="0.3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.75" thickBot="1" x14ac:dyDescent="0.3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.75" thickBot="1" x14ac:dyDescent="0.3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.75" thickBot="1" x14ac:dyDescent="0.3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.75" thickBot="1" x14ac:dyDescent="0.3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.75" thickBot="1" x14ac:dyDescent="0.3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.75" thickBot="1" x14ac:dyDescent="0.3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.75" thickBot="1" x14ac:dyDescent="0.3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.75" thickBot="1" x14ac:dyDescent="0.3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.75" thickBot="1" x14ac:dyDescent="0.3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.75" thickBot="1" x14ac:dyDescent="0.3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.75" thickBot="1" x14ac:dyDescent="0.3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.75" thickBot="1" x14ac:dyDescent="0.3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.75" thickBot="1" x14ac:dyDescent="0.3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.75" thickBot="1" x14ac:dyDescent="0.3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.75" thickBot="1" x14ac:dyDescent="0.3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.75" thickBot="1" x14ac:dyDescent="0.3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.75" thickBot="1" x14ac:dyDescent="0.3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.75" thickBot="1" x14ac:dyDescent="0.3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.75" thickBot="1" x14ac:dyDescent="0.3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.75" thickBot="1" x14ac:dyDescent="0.3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.75" thickBot="1" x14ac:dyDescent="0.3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.75" thickBot="1" x14ac:dyDescent="0.3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.75" thickBot="1" x14ac:dyDescent="0.3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.75" thickBot="1" x14ac:dyDescent="0.3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.75" thickBot="1" x14ac:dyDescent="0.3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.75" thickBot="1" x14ac:dyDescent="0.3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.75" thickBot="1" x14ac:dyDescent="0.3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.75" thickBot="1" x14ac:dyDescent="0.3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.75" thickBot="1" x14ac:dyDescent="0.3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.75" thickBot="1" x14ac:dyDescent="0.3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.75" thickBot="1" x14ac:dyDescent="0.3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.75" thickBot="1" x14ac:dyDescent="0.3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.75" thickBot="1" x14ac:dyDescent="0.3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.75" thickBot="1" x14ac:dyDescent="0.3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.75" thickBot="1" x14ac:dyDescent="0.3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.75" thickBot="1" x14ac:dyDescent="0.3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.75" thickBot="1" x14ac:dyDescent="0.3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.75" thickBot="1" x14ac:dyDescent="0.3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.75" thickBot="1" x14ac:dyDescent="0.3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.75" thickBot="1" x14ac:dyDescent="0.3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.75" thickBot="1" x14ac:dyDescent="0.3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.75" thickBot="1" x14ac:dyDescent="0.3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.75" thickBot="1" x14ac:dyDescent="0.3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.75" thickBot="1" x14ac:dyDescent="0.3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.75" thickBot="1" x14ac:dyDescent="0.3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.75" thickBot="1" x14ac:dyDescent="0.3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.75" thickBot="1" x14ac:dyDescent="0.3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.75" thickBot="1" x14ac:dyDescent="0.3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.75" thickBot="1" x14ac:dyDescent="0.3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.75" thickBot="1" x14ac:dyDescent="0.3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.75" thickBot="1" x14ac:dyDescent="0.3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.75" thickBot="1" x14ac:dyDescent="0.3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.75" thickBot="1" x14ac:dyDescent="0.3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.75" thickBot="1" x14ac:dyDescent="0.3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.75" thickBot="1" x14ac:dyDescent="0.3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.75" thickBot="1" x14ac:dyDescent="0.3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.75" thickBot="1" x14ac:dyDescent="0.3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.75" thickBot="1" x14ac:dyDescent="0.3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.75" thickBot="1" x14ac:dyDescent="0.3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.75" thickBot="1" x14ac:dyDescent="0.3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.75" thickBot="1" x14ac:dyDescent="0.3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.75" thickBot="1" x14ac:dyDescent="0.3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.75" thickBot="1" x14ac:dyDescent="0.3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.75" thickBot="1" x14ac:dyDescent="0.3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.75" thickBot="1" x14ac:dyDescent="0.3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.75" thickBot="1" x14ac:dyDescent="0.3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.75" thickBot="1" x14ac:dyDescent="0.3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.75" thickBot="1" x14ac:dyDescent="0.3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.75" thickBot="1" x14ac:dyDescent="0.3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.75" thickBot="1" x14ac:dyDescent="0.3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.75" thickBot="1" x14ac:dyDescent="0.3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.75" thickBot="1" x14ac:dyDescent="0.3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.75" thickBot="1" x14ac:dyDescent="0.3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.75" thickBot="1" x14ac:dyDescent="0.3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.75" thickBot="1" x14ac:dyDescent="0.3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.75" thickBot="1" x14ac:dyDescent="0.3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.75" thickBot="1" x14ac:dyDescent="0.3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.75" thickBot="1" x14ac:dyDescent="0.3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.75" thickBot="1" x14ac:dyDescent="0.3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.75" thickBot="1" x14ac:dyDescent="0.3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.75" thickBot="1" x14ac:dyDescent="0.3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.75" thickBot="1" x14ac:dyDescent="0.3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.75" thickBot="1" x14ac:dyDescent="0.3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.75" thickBot="1" x14ac:dyDescent="0.3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.75" thickBot="1" x14ac:dyDescent="0.3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.75" thickBot="1" x14ac:dyDescent="0.3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.75" thickBot="1" x14ac:dyDescent="0.3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.75" thickBot="1" x14ac:dyDescent="0.3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.75" thickBot="1" x14ac:dyDescent="0.3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.75" thickBot="1" x14ac:dyDescent="0.3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.75" thickBot="1" x14ac:dyDescent="0.3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.75" thickBot="1" x14ac:dyDescent="0.3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.75" thickBot="1" x14ac:dyDescent="0.3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.75" thickBot="1" x14ac:dyDescent="0.3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.75" thickBot="1" x14ac:dyDescent="0.3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.75" thickBot="1" x14ac:dyDescent="0.3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.75" thickBot="1" x14ac:dyDescent="0.3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.75" thickBot="1" x14ac:dyDescent="0.3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.75" thickBot="1" x14ac:dyDescent="0.3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.75" thickBot="1" x14ac:dyDescent="0.3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.75" thickBot="1" x14ac:dyDescent="0.3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.75" thickBot="1" x14ac:dyDescent="0.3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.75" thickBot="1" x14ac:dyDescent="0.3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.75" thickBot="1" x14ac:dyDescent="0.3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.75" thickBot="1" x14ac:dyDescent="0.3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.75" thickBot="1" x14ac:dyDescent="0.3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.75" thickBot="1" x14ac:dyDescent="0.3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.75" thickBot="1" x14ac:dyDescent="0.3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.75" thickBot="1" x14ac:dyDescent="0.3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.75" thickBot="1" x14ac:dyDescent="0.3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.75" thickBot="1" x14ac:dyDescent="0.3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.75" thickBot="1" x14ac:dyDescent="0.3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.75" thickBot="1" x14ac:dyDescent="0.3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.75" thickBot="1" x14ac:dyDescent="0.3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.75" thickBot="1" x14ac:dyDescent="0.3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.75" thickBot="1" x14ac:dyDescent="0.3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.75" thickBot="1" x14ac:dyDescent="0.3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.75" thickBot="1" x14ac:dyDescent="0.3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.75" thickBot="1" x14ac:dyDescent="0.3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.75" thickBot="1" x14ac:dyDescent="0.3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.75" thickBot="1" x14ac:dyDescent="0.3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.75" thickBot="1" x14ac:dyDescent="0.3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.75" thickBot="1" x14ac:dyDescent="0.3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.75" thickBot="1" x14ac:dyDescent="0.3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.75" thickBot="1" x14ac:dyDescent="0.3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.75" thickBot="1" x14ac:dyDescent="0.3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.75" thickBot="1" x14ac:dyDescent="0.3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.75" thickBot="1" x14ac:dyDescent="0.3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.75" thickBot="1" x14ac:dyDescent="0.3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.75" thickBot="1" x14ac:dyDescent="0.3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.75" thickBot="1" x14ac:dyDescent="0.3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.75" thickBot="1" x14ac:dyDescent="0.3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.75" thickBot="1" x14ac:dyDescent="0.3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.75" thickBot="1" x14ac:dyDescent="0.3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.75" thickBot="1" x14ac:dyDescent="0.3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.75" thickBot="1" x14ac:dyDescent="0.3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.75" thickBot="1" x14ac:dyDescent="0.3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.75" thickBot="1" x14ac:dyDescent="0.3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.75" thickBot="1" x14ac:dyDescent="0.3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.75" thickBot="1" x14ac:dyDescent="0.3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.75" thickBot="1" x14ac:dyDescent="0.3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.75" thickBot="1" x14ac:dyDescent="0.3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.75" thickBot="1" x14ac:dyDescent="0.3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.75" thickBot="1" x14ac:dyDescent="0.3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.75" thickBot="1" x14ac:dyDescent="0.3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.75" thickBot="1" x14ac:dyDescent="0.3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.75" thickBot="1" x14ac:dyDescent="0.3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.75" thickBot="1" x14ac:dyDescent="0.3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.75" thickBot="1" x14ac:dyDescent="0.3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.75" thickBot="1" x14ac:dyDescent="0.3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.75" thickBot="1" x14ac:dyDescent="0.3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.75" thickBot="1" x14ac:dyDescent="0.3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.75" thickBot="1" x14ac:dyDescent="0.3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.75" thickBot="1" x14ac:dyDescent="0.3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.75" thickBot="1" x14ac:dyDescent="0.3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.75" thickBot="1" x14ac:dyDescent="0.3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.75" thickBot="1" x14ac:dyDescent="0.3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.75" thickBot="1" x14ac:dyDescent="0.3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.75" thickBot="1" x14ac:dyDescent="0.3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.75" thickBot="1" x14ac:dyDescent="0.3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.75" thickBot="1" x14ac:dyDescent="0.3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.75" thickBot="1" x14ac:dyDescent="0.3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.75" thickBot="1" x14ac:dyDescent="0.3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.75" thickBot="1" x14ac:dyDescent="0.3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.75" thickBot="1" x14ac:dyDescent="0.3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.75" thickBot="1" x14ac:dyDescent="0.3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.75" thickBot="1" x14ac:dyDescent="0.3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.75" thickBot="1" x14ac:dyDescent="0.3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.75" thickBot="1" x14ac:dyDescent="0.3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.75" thickBot="1" x14ac:dyDescent="0.3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.75" thickBot="1" x14ac:dyDescent="0.3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.75" thickBot="1" x14ac:dyDescent="0.3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.75" thickBot="1" x14ac:dyDescent="0.3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.75" thickBot="1" x14ac:dyDescent="0.3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.75" thickBot="1" x14ac:dyDescent="0.3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.75" thickBot="1" x14ac:dyDescent="0.3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.75" thickBot="1" x14ac:dyDescent="0.3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.75" thickBot="1" x14ac:dyDescent="0.3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.75" thickBot="1" x14ac:dyDescent="0.3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.75" thickBot="1" x14ac:dyDescent="0.3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.75" thickBot="1" x14ac:dyDescent="0.3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.75" thickBot="1" x14ac:dyDescent="0.3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.75" thickBot="1" x14ac:dyDescent="0.3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.75" thickBot="1" x14ac:dyDescent="0.3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.75" thickBot="1" x14ac:dyDescent="0.3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.75" thickBot="1" x14ac:dyDescent="0.3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.75" thickBot="1" x14ac:dyDescent="0.3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.75" thickBot="1" x14ac:dyDescent="0.3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.75" thickBot="1" x14ac:dyDescent="0.3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.75" thickBot="1" x14ac:dyDescent="0.3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.75" thickBot="1" x14ac:dyDescent="0.3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.75" thickBot="1" x14ac:dyDescent="0.3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.75" thickBot="1" x14ac:dyDescent="0.3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.75" thickBot="1" x14ac:dyDescent="0.3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.75" thickBot="1" x14ac:dyDescent="0.3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.75" thickBot="1" x14ac:dyDescent="0.3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.75" thickBot="1" x14ac:dyDescent="0.3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.75" thickBot="1" x14ac:dyDescent="0.3">
      <c r="A1468" s="125" t="s">
        <v>3684</v>
      </c>
      <c r="B1468" s="133">
        <v>736</v>
      </c>
      <c r="C1468" s="125" t="s">
        <v>3789</v>
      </c>
      <c r="D1468" s="133">
        <v>460</v>
      </c>
      <c r="E1468" s="125" t="s">
        <v>1289</v>
      </c>
    </row>
    <row r="1469" spans="1:5" ht="15.75" thickBot="1" x14ac:dyDescent="0.3">
      <c r="A1469" s="125" t="s">
        <v>3684</v>
      </c>
      <c r="B1469" s="133">
        <v>736</v>
      </c>
      <c r="C1469" s="125" t="s">
        <v>3789</v>
      </c>
      <c r="D1469" s="133">
        <v>640</v>
      </c>
      <c r="E1469" s="125" t="s">
        <v>1290</v>
      </c>
    </row>
    <row r="1470" spans="1:5" ht="15.75" thickBot="1" x14ac:dyDescent="0.3">
      <c r="A1470" s="125" t="s">
        <v>3684</v>
      </c>
      <c r="B1470" s="133">
        <v>736</v>
      </c>
      <c r="C1470" s="125" t="s">
        <v>3789</v>
      </c>
      <c r="D1470" s="133">
        <v>641</v>
      </c>
      <c r="E1470" s="125" t="s">
        <v>1291</v>
      </c>
    </row>
    <row r="1471" spans="1:5" ht="15.75" thickBot="1" x14ac:dyDescent="0.3">
      <c r="A1471" s="125" t="s">
        <v>3684</v>
      </c>
      <c r="B1471" s="133">
        <v>736</v>
      </c>
      <c r="C1471" s="125" t="s">
        <v>3789</v>
      </c>
      <c r="D1471" s="133">
        <v>643</v>
      </c>
      <c r="E1471" s="125" t="s">
        <v>1293</v>
      </c>
    </row>
    <row r="1472" spans="1:5" ht="15.75" thickBot="1" x14ac:dyDescent="0.3">
      <c r="A1472" s="125" t="s">
        <v>3684</v>
      </c>
      <c r="B1472" s="133">
        <v>736</v>
      </c>
      <c r="C1472" s="125" t="s">
        <v>3789</v>
      </c>
      <c r="D1472" s="133">
        <v>642</v>
      </c>
      <c r="E1472" s="125" t="s">
        <v>1292</v>
      </c>
    </row>
    <row r="1473" spans="1:5" ht="15.75" thickBot="1" x14ac:dyDescent="0.3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.75" thickBot="1" x14ac:dyDescent="0.3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.75" thickBot="1" x14ac:dyDescent="0.3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.75" thickBot="1" x14ac:dyDescent="0.3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.75" thickBot="1" x14ac:dyDescent="0.3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.75" thickBot="1" x14ac:dyDescent="0.3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.75" thickBot="1" x14ac:dyDescent="0.3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.75" thickBot="1" x14ac:dyDescent="0.3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.75" thickBot="1" x14ac:dyDescent="0.3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.75" thickBot="1" x14ac:dyDescent="0.3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.75" thickBot="1" x14ac:dyDescent="0.3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.75" thickBot="1" x14ac:dyDescent="0.3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.75" thickBot="1" x14ac:dyDescent="0.3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.75" thickBot="1" x14ac:dyDescent="0.3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.75" thickBot="1" x14ac:dyDescent="0.3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.75" thickBot="1" x14ac:dyDescent="0.3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.75" thickBot="1" x14ac:dyDescent="0.3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.75" thickBot="1" x14ac:dyDescent="0.3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.75" thickBot="1" x14ac:dyDescent="0.3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.75" thickBot="1" x14ac:dyDescent="0.3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.75" thickBot="1" x14ac:dyDescent="0.3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.75" thickBot="1" x14ac:dyDescent="0.3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.75" thickBot="1" x14ac:dyDescent="0.3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.75" thickBot="1" x14ac:dyDescent="0.3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.75" thickBot="1" x14ac:dyDescent="0.3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.75" thickBot="1" x14ac:dyDescent="0.3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.75" thickBot="1" x14ac:dyDescent="0.3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.75" thickBot="1" x14ac:dyDescent="0.3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.75" thickBot="1" x14ac:dyDescent="0.3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.75" thickBot="1" x14ac:dyDescent="0.3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.75" thickBot="1" x14ac:dyDescent="0.3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.75" thickBot="1" x14ac:dyDescent="0.3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.75" thickBot="1" x14ac:dyDescent="0.3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.75" thickBot="1" x14ac:dyDescent="0.3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.75" thickBot="1" x14ac:dyDescent="0.3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.75" thickBot="1" x14ac:dyDescent="0.3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.75" thickBot="1" x14ac:dyDescent="0.3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.75" thickBot="1" x14ac:dyDescent="0.3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.75" thickBot="1" x14ac:dyDescent="0.3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.75" thickBot="1" x14ac:dyDescent="0.3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.75" thickBot="1" x14ac:dyDescent="0.3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.75" thickBot="1" x14ac:dyDescent="0.3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.75" thickBot="1" x14ac:dyDescent="0.3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.75" thickBot="1" x14ac:dyDescent="0.3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.75" thickBot="1" x14ac:dyDescent="0.3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.75" thickBot="1" x14ac:dyDescent="0.3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.75" thickBot="1" x14ac:dyDescent="0.3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.75" thickBot="1" x14ac:dyDescent="0.3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.75" thickBot="1" x14ac:dyDescent="0.3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.75" thickBot="1" x14ac:dyDescent="0.3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.75" thickBot="1" x14ac:dyDescent="0.3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.75" thickBot="1" x14ac:dyDescent="0.3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.75" thickBot="1" x14ac:dyDescent="0.3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.75" thickBot="1" x14ac:dyDescent="0.3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.75" thickBot="1" x14ac:dyDescent="0.3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.75" thickBot="1" x14ac:dyDescent="0.3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.75" thickBot="1" x14ac:dyDescent="0.3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.75" thickBot="1" x14ac:dyDescent="0.3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.75" thickBot="1" x14ac:dyDescent="0.3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.75" thickBot="1" x14ac:dyDescent="0.3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.75" thickBot="1" x14ac:dyDescent="0.3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.75" thickBot="1" x14ac:dyDescent="0.3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.75" thickBot="1" x14ac:dyDescent="0.3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.75" thickBot="1" x14ac:dyDescent="0.3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.75" thickBot="1" x14ac:dyDescent="0.3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.75" thickBot="1" x14ac:dyDescent="0.3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.75" thickBot="1" x14ac:dyDescent="0.3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.75" thickBot="1" x14ac:dyDescent="0.3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.75" thickBot="1" x14ac:dyDescent="0.3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.75" thickBot="1" x14ac:dyDescent="0.3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.75" thickBot="1" x14ac:dyDescent="0.3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.75" thickBot="1" x14ac:dyDescent="0.3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.75" thickBot="1" x14ac:dyDescent="0.3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.75" thickBot="1" x14ac:dyDescent="0.3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.75" thickBot="1" x14ac:dyDescent="0.3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.75" thickBot="1" x14ac:dyDescent="0.3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.75" thickBot="1" x14ac:dyDescent="0.3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.75" thickBot="1" x14ac:dyDescent="0.3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.75" thickBot="1" x14ac:dyDescent="0.3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.75" thickBot="1" x14ac:dyDescent="0.3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.75" thickBot="1" x14ac:dyDescent="0.3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.75" thickBot="1" x14ac:dyDescent="0.3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.75" thickBot="1" x14ac:dyDescent="0.3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.75" thickBot="1" x14ac:dyDescent="0.3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.75" thickBot="1" x14ac:dyDescent="0.3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.75" thickBot="1" x14ac:dyDescent="0.3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.75" thickBot="1" x14ac:dyDescent="0.3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.75" thickBot="1" x14ac:dyDescent="0.3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.75" thickBot="1" x14ac:dyDescent="0.3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.75" thickBot="1" x14ac:dyDescent="0.3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.75" thickBot="1" x14ac:dyDescent="0.3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.75" thickBot="1" x14ac:dyDescent="0.3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.75" thickBot="1" x14ac:dyDescent="0.3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.75" thickBot="1" x14ac:dyDescent="0.3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.75" thickBot="1" x14ac:dyDescent="0.3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.75" thickBot="1" x14ac:dyDescent="0.3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.75" thickBot="1" x14ac:dyDescent="0.3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.75" thickBot="1" x14ac:dyDescent="0.3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.75" thickBot="1" x14ac:dyDescent="0.3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.75" thickBot="1" x14ac:dyDescent="0.3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.75" thickBot="1" x14ac:dyDescent="0.3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.75" thickBot="1" x14ac:dyDescent="0.3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.75" thickBot="1" x14ac:dyDescent="0.3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.75" thickBot="1" x14ac:dyDescent="0.3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.75" thickBot="1" x14ac:dyDescent="0.3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.75" thickBot="1" x14ac:dyDescent="0.3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.75" thickBot="1" x14ac:dyDescent="0.3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.75" thickBot="1" x14ac:dyDescent="0.3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.75" thickBot="1" x14ac:dyDescent="0.3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.75" thickBot="1" x14ac:dyDescent="0.3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.75" thickBot="1" x14ac:dyDescent="0.3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.75" thickBot="1" x14ac:dyDescent="0.3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.75" thickBot="1" x14ac:dyDescent="0.3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.75" thickBot="1" x14ac:dyDescent="0.3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.75" thickBot="1" x14ac:dyDescent="0.3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.75" thickBot="1" x14ac:dyDescent="0.3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.75" thickBot="1" x14ac:dyDescent="0.3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.75" thickBot="1" x14ac:dyDescent="0.3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.75" thickBot="1" x14ac:dyDescent="0.3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.75" thickBot="1" x14ac:dyDescent="0.3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.75" thickBot="1" x14ac:dyDescent="0.3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.75" thickBot="1" x14ac:dyDescent="0.3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.75" thickBot="1" x14ac:dyDescent="0.3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.75" thickBot="1" x14ac:dyDescent="0.3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.75" thickBot="1" x14ac:dyDescent="0.3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.75" thickBot="1" x14ac:dyDescent="0.3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.75" thickBot="1" x14ac:dyDescent="0.3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.75" thickBot="1" x14ac:dyDescent="0.3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.75" thickBot="1" x14ac:dyDescent="0.3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.75" thickBot="1" x14ac:dyDescent="0.3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.75" thickBot="1" x14ac:dyDescent="0.3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.75" thickBot="1" x14ac:dyDescent="0.3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.75" thickBot="1" x14ac:dyDescent="0.3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.75" thickBot="1" x14ac:dyDescent="0.3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.75" thickBot="1" x14ac:dyDescent="0.3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.75" thickBot="1" x14ac:dyDescent="0.3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.75" thickBot="1" x14ac:dyDescent="0.3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.75" thickBot="1" x14ac:dyDescent="0.3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.75" thickBot="1" x14ac:dyDescent="0.3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.75" thickBot="1" x14ac:dyDescent="0.3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.75" thickBot="1" x14ac:dyDescent="0.3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.75" thickBot="1" x14ac:dyDescent="0.3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.75" thickBot="1" x14ac:dyDescent="0.3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.75" thickBot="1" x14ac:dyDescent="0.3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.75" thickBot="1" x14ac:dyDescent="0.3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.75" thickBot="1" x14ac:dyDescent="0.3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.75" thickBot="1" x14ac:dyDescent="0.3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.75" thickBot="1" x14ac:dyDescent="0.3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.75" thickBot="1" x14ac:dyDescent="0.3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.75" thickBot="1" x14ac:dyDescent="0.3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.75" thickBot="1" x14ac:dyDescent="0.3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.75" thickBot="1" x14ac:dyDescent="0.3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.75" thickBot="1" x14ac:dyDescent="0.3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.75" thickBot="1" x14ac:dyDescent="0.3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.75" thickBot="1" x14ac:dyDescent="0.3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.75" thickBot="1" x14ac:dyDescent="0.3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.75" thickBot="1" x14ac:dyDescent="0.3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.75" thickBot="1" x14ac:dyDescent="0.3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.75" thickBot="1" x14ac:dyDescent="0.3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.75" thickBot="1" x14ac:dyDescent="0.3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.75" thickBot="1" x14ac:dyDescent="0.3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.75" thickBot="1" x14ac:dyDescent="0.3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.75" thickBot="1" x14ac:dyDescent="0.3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.75" thickBot="1" x14ac:dyDescent="0.3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.75" thickBot="1" x14ac:dyDescent="0.3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.75" thickBot="1" x14ac:dyDescent="0.3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.75" thickBot="1" x14ac:dyDescent="0.3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.75" thickBot="1" x14ac:dyDescent="0.3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.75" thickBot="1" x14ac:dyDescent="0.3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.75" thickBot="1" x14ac:dyDescent="0.3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.75" thickBot="1" x14ac:dyDescent="0.3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.75" thickBot="1" x14ac:dyDescent="0.3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.75" thickBot="1" x14ac:dyDescent="0.3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.75" thickBot="1" x14ac:dyDescent="0.3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.75" thickBot="1" x14ac:dyDescent="0.3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.75" thickBot="1" x14ac:dyDescent="0.3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.75" thickBot="1" x14ac:dyDescent="0.3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.75" thickBot="1" x14ac:dyDescent="0.3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.75" thickBot="1" x14ac:dyDescent="0.3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.75" thickBot="1" x14ac:dyDescent="0.3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.75" thickBot="1" x14ac:dyDescent="0.3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.75" thickBot="1" x14ac:dyDescent="0.3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.75" thickBot="1" x14ac:dyDescent="0.3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.75" thickBot="1" x14ac:dyDescent="0.3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.75" thickBot="1" x14ac:dyDescent="0.3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.75" thickBot="1" x14ac:dyDescent="0.3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.75" thickBot="1" x14ac:dyDescent="0.3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.75" thickBot="1" x14ac:dyDescent="0.3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.75" thickBot="1" x14ac:dyDescent="0.3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.75" thickBot="1" x14ac:dyDescent="0.3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.75" thickBot="1" x14ac:dyDescent="0.3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.75" thickBot="1" x14ac:dyDescent="0.3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.75" thickBot="1" x14ac:dyDescent="0.3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.75" thickBot="1" x14ac:dyDescent="0.3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.75" thickBot="1" x14ac:dyDescent="0.3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.75" thickBot="1" x14ac:dyDescent="0.3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.75" thickBot="1" x14ac:dyDescent="0.3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.75" thickBot="1" x14ac:dyDescent="0.3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.75" thickBot="1" x14ac:dyDescent="0.3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.75" thickBot="1" x14ac:dyDescent="0.3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.75" thickBot="1" x14ac:dyDescent="0.3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.75" thickBot="1" x14ac:dyDescent="0.3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.75" thickBot="1" x14ac:dyDescent="0.3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.75" thickBot="1" x14ac:dyDescent="0.3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.75" thickBot="1" x14ac:dyDescent="0.3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.75" thickBot="1" x14ac:dyDescent="0.3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.75" thickBot="1" x14ac:dyDescent="0.3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.75" thickBot="1" x14ac:dyDescent="0.3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.75" thickBot="1" x14ac:dyDescent="0.3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.75" thickBot="1" x14ac:dyDescent="0.3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.75" thickBot="1" x14ac:dyDescent="0.3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.75" thickBot="1" x14ac:dyDescent="0.3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.75" thickBot="1" x14ac:dyDescent="0.3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.75" thickBot="1" x14ac:dyDescent="0.3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.75" thickBot="1" x14ac:dyDescent="0.3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.75" thickBot="1" x14ac:dyDescent="0.3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.75" thickBot="1" x14ac:dyDescent="0.3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.75" thickBot="1" x14ac:dyDescent="0.3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.75" thickBot="1" x14ac:dyDescent="0.3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.75" thickBot="1" x14ac:dyDescent="0.3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.75" thickBot="1" x14ac:dyDescent="0.3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.75" thickBot="1" x14ac:dyDescent="0.3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.75" thickBot="1" x14ac:dyDescent="0.3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.75" thickBot="1" x14ac:dyDescent="0.3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.75" thickBot="1" x14ac:dyDescent="0.3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.75" thickBot="1" x14ac:dyDescent="0.3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.75" thickBot="1" x14ac:dyDescent="0.3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.75" thickBot="1" x14ac:dyDescent="0.3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.75" thickBot="1" x14ac:dyDescent="0.3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.75" thickBot="1" x14ac:dyDescent="0.3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.75" thickBot="1" x14ac:dyDescent="0.3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.75" thickBot="1" x14ac:dyDescent="0.3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.75" thickBot="1" x14ac:dyDescent="0.3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.75" thickBot="1" x14ac:dyDescent="0.3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.75" thickBot="1" x14ac:dyDescent="0.3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.75" thickBot="1" x14ac:dyDescent="0.3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.75" thickBot="1" x14ac:dyDescent="0.3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.75" thickBot="1" x14ac:dyDescent="0.3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.75" thickBot="1" x14ac:dyDescent="0.3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.75" thickBot="1" x14ac:dyDescent="0.3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.75" thickBot="1" x14ac:dyDescent="0.3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.75" thickBot="1" x14ac:dyDescent="0.3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.75" thickBot="1" x14ac:dyDescent="0.3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.75" thickBot="1" x14ac:dyDescent="0.3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.75" thickBot="1" x14ac:dyDescent="0.3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.75" thickBot="1" x14ac:dyDescent="0.3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.75" thickBot="1" x14ac:dyDescent="0.3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.75" thickBot="1" x14ac:dyDescent="0.3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.75" thickBot="1" x14ac:dyDescent="0.3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.75" thickBot="1" x14ac:dyDescent="0.3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.75" thickBot="1" x14ac:dyDescent="0.3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.75" thickBot="1" x14ac:dyDescent="0.3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.75" thickBot="1" x14ac:dyDescent="0.3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.75" thickBot="1" x14ac:dyDescent="0.3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.75" thickBot="1" x14ac:dyDescent="0.3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.75" thickBot="1" x14ac:dyDescent="0.3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.75" thickBot="1" x14ac:dyDescent="0.3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.75" thickBot="1" x14ac:dyDescent="0.3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.75" thickBot="1" x14ac:dyDescent="0.3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.75" thickBot="1" x14ac:dyDescent="0.3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.75" thickBot="1" x14ac:dyDescent="0.3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.75" thickBot="1" x14ac:dyDescent="0.3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.75" thickBot="1" x14ac:dyDescent="0.3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.75" thickBot="1" x14ac:dyDescent="0.3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.75" thickBot="1" x14ac:dyDescent="0.3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.75" thickBot="1" x14ac:dyDescent="0.3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.75" thickBot="1" x14ac:dyDescent="0.3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.75" thickBot="1" x14ac:dyDescent="0.3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.75" thickBot="1" x14ac:dyDescent="0.3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.75" thickBot="1" x14ac:dyDescent="0.3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.75" thickBot="1" x14ac:dyDescent="0.3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.75" thickBot="1" x14ac:dyDescent="0.3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.75" thickBot="1" x14ac:dyDescent="0.3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.75" thickBot="1" x14ac:dyDescent="0.3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.75" thickBot="1" x14ac:dyDescent="0.3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.75" thickBot="1" x14ac:dyDescent="0.3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.75" thickBot="1" x14ac:dyDescent="0.3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.75" thickBot="1" x14ac:dyDescent="0.3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.75" thickBot="1" x14ac:dyDescent="0.3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.75" thickBot="1" x14ac:dyDescent="0.3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.75" thickBot="1" x14ac:dyDescent="0.3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.75" thickBot="1" x14ac:dyDescent="0.3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.75" thickBot="1" x14ac:dyDescent="0.3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.75" thickBot="1" x14ac:dyDescent="0.3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.75" thickBot="1" x14ac:dyDescent="0.3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.75" thickBot="1" x14ac:dyDescent="0.3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.75" thickBot="1" x14ac:dyDescent="0.3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.75" thickBot="1" x14ac:dyDescent="0.3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.75" thickBot="1" x14ac:dyDescent="0.3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.75" thickBot="1" x14ac:dyDescent="0.3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.75" thickBot="1" x14ac:dyDescent="0.3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.75" thickBot="1" x14ac:dyDescent="0.3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.75" thickBot="1" x14ac:dyDescent="0.3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.75" thickBot="1" x14ac:dyDescent="0.3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.75" thickBot="1" x14ac:dyDescent="0.3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.75" thickBot="1" x14ac:dyDescent="0.3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.75" thickBot="1" x14ac:dyDescent="0.3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.75" thickBot="1" x14ac:dyDescent="0.3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.75" thickBot="1" x14ac:dyDescent="0.3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.75" thickBot="1" x14ac:dyDescent="0.3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.75" thickBot="1" x14ac:dyDescent="0.3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.75" thickBot="1" x14ac:dyDescent="0.3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.75" thickBot="1" x14ac:dyDescent="0.3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.75" thickBot="1" x14ac:dyDescent="0.3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.75" thickBot="1" x14ac:dyDescent="0.3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.75" thickBot="1" x14ac:dyDescent="0.3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.75" thickBot="1" x14ac:dyDescent="0.3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.75" thickBot="1" x14ac:dyDescent="0.3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.75" thickBot="1" x14ac:dyDescent="0.3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.75" thickBot="1" x14ac:dyDescent="0.3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.75" thickBot="1" x14ac:dyDescent="0.3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.75" thickBot="1" x14ac:dyDescent="0.3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.75" thickBot="1" x14ac:dyDescent="0.3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.75" thickBot="1" x14ac:dyDescent="0.3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.75" thickBot="1" x14ac:dyDescent="0.3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.75" thickBot="1" x14ac:dyDescent="0.3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.75" thickBot="1" x14ac:dyDescent="0.3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.75" thickBot="1" x14ac:dyDescent="0.3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.75" thickBot="1" x14ac:dyDescent="0.3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.75" thickBot="1" x14ac:dyDescent="0.3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.75" thickBot="1" x14ac:dyDescent="0.3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.75" thickBot="1" x14ac:dyDescent="0.3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.75" thickBot="1" x14ac:dyDescent="0.3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.75" thickBot="1" x14ac:dyDescent="0.3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.75" thickBot="1" x14ac:dyDescent="0.3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.75" thickBot="1" x14ac:dyDescent="0.3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.75" thickBot="1" x14ac:dyDescent="0.3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.75" thickBot="1" x14ac:dyDescent="0.3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.75" thickBot="1" x14ac:dyDescent="0.3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.75" thickBot="1" x14ac:dyDescent="0.3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.75" thickBot="1" x14ac:dyDescent="0.3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.75" thickBot="1" x14ac:dyDescent="0.3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.75" thickBot="1" x14ac:dyDescent="0.3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.75" thickBot="1" x14ac:dyDescent="0.3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.75" thickBot="1" x14ac:dyDescent="0.3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.75" thickBot="1" x14ac:dyDescent="0.3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.75" thickBot="1" x14ac:dyDescent="0.3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.75" thickBot="1" x14ac:dyDescent="0.3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.75" thickBot="1" x14ac:dyDescent="0.3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.75" thickBot="1" x14ac:dyDescent="0.3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.75" thickBot="1" x14ac:dyDescent="0.3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.75" thickBot="1" x14ac:dyDescent="0.3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.75" thickBot="1" x14ac:dyDescent="0.3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.75" thickBot="1" x14ac:dyDescent="0.3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.75" thickBot="1" x14ac:dyDescent="0.3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.75" thickBot="1" x14ac:dyDescent="0.3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.75" thickBot="1" x14ac:dyDescent="0.3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.75" thickBot="1" x14ac:dyDescent="0.3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.75" thickBot="1" x14ac:dyDescent="0.3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.75" thickBot="1" x14ac:dyDescent="0.3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.75" thickBot="1" x14ac:dyDescent="0.3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.75" thickBot="1" x14ac:dyDescent="0.3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.75" thickBot="1" x14ac:dyDescent="0.3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.75" thickBot="1" x14ac:dyDescent="0.3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.75" thickBot="1" x14ac:dyDescent="0.3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.75" thickBot="1" x14ac:dyDescent="0.3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.75" thickBot="1" x14ac:dyDescent="0.3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.75" thickBot="1" x14ac:dyDescent="0.3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.75" thickBot="1" x14ac:dyDescent="0.3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.75" thickBot="1" x14ac:dyDescent="0.3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.75" thickBot="1" x14ac:dyDescent="0.3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.75" thickBot="1" x14ac:dyDescent="0.3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.75" thickBot="1" x14ac:dyDescent="0.3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.75" thickBot="1" x14ac:dyDescent="0.3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.75" thickBot="1" x14ac:dyDescent="0.3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.75" thickBot="1" x14ac:dyDescent="0.3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.75" thickBot="1" x14ac:dyDescent="0.3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.75" thickBot="1" x14ac:dyDescent="0.3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.75" thickBot="1" x14ac:dyDescent="0.3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.75" thickBot="1" x14ac:dyDescent="0.3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.75" thickBot="1" x14ac:dyDescent="0.3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.75" thickBot="1" x14ac:dyDescent="0.3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.75" thickBot="1" x14ac:dyDescent="0.3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.75" thickBot="1" x14ac:dyDescent="0.3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.75" thickBot="1" x14ac:dyDescent="0.3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.75" thickBot="1" x14ac:dyDescent="0.3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.75" thickBot="1" x14ac:dyDescent="0.3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.75" thickBot="1" x14ac:dyDescent="0.3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.75" thickBot="1" x14ac:dyDescent="0.3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.75" thickBot="1" x14ac:dyDescent="0.3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.75" thickBot="1" x14ac:dyDescent="0.3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.75" thickBot="1" x14ac:dyDescent="0.3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.75" thickBot="1" x14ac:dyDescent="0.3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.75" thickBot="1" x14ac:dyDescent="0.3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.75" thickBot="1" x14ac:dyDescent="0.3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.75" thickBot="1" x14ac:dyDescent="0.3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.75" thickBot="1" x14ac:dyDescent="0.3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.75" thickBot="1" x14ac:dyDescent="0.3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.75" thickBot="1" x14ac:dyDescent="0.3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.75" thickBot="1" x14ac:dyDescent="0.3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.75" thickBot="1" x14ac:dyDescent="0.3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.75" thickBot="1" x14ac:dyDescent="0.3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.75" thickBot="1" x14ac:dyDescent="0.3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.75" thickBot="1" x14ac:dyDescent="0.3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.75" thickBot="1" x14ac:dyDescent="0.3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.75" thickBot="1" x14ac:dyDescent="0.3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.75" thickBot="1" x14ac:dyDescent="0.3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.75" thickBot="1" x14ac:dyDescent="0.3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.75" thickBot="1" x14ac:dyDescent="0.3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.75" thickBot="1" x14ac:dyDescent="0.3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.75" thickBot="1" x14ac:dyDescent="0.3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.75" thickBot="1" x14ac:dyDescent="0.3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.75" thickBot="1" x14ac:dyDescent="0.3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.75" thickBot="1" x14ac:dyDescent="0.3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.75" thickBot="1" x14ac:dyDescent="0.3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.75" thickBot="1" x14ac:dyDescent="0.3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.75" thickBot="1" x14ac:dyDescent="0.3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.75" thickBot="1" x14ac:dyDescent="0.3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.75" thickBot="1" x14ac:dyDescent="0.3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.75" thickBot="1" x14ac:dyDescent="0.3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.75" thickBot="1" x14ac:dyDescent="0.3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.75" thickBot="1" x14ac:dyDescent="0.3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.75" thickBot="1" x14ac:dyDescent="0.3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.75" thickBot="1" x14ac:dyDescent="0.3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.75" thickBot="1" x14ac:dyDescent="0.3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.75" thickBot="1" x14ac:dyDescent="0.3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.75" thickBot="1" x14ac:dyDescent="0.3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.75" thickBot="1" x14ac:dyDescent="0.3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.75" thickBot="1" x14ac:dyDescent="0.3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.75" thickBot="1" x14ac:dyDescent="0.3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.75" thickBot="1" x14ac:dyDescent="0.3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.75" thickBot="1" x14ac:dyDescent="0.3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.75" thickBot="1" x14ac:dyDescent="0.3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.75" thickBot="1" x14ac:dyDescent="0.3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.75" thickBot="1" x14ac:dyDescent="0.3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.75" thickBot="1" x14ac:dyDescent="0.3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.75" thickBot="1" x14ac:dyDescent="0.3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.75" thickBot="1" x14ac:dyDescent="0.3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.75" thickBot="1" x14ac:dyDescent="0.3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.75" thickBot="1" x14ac:dyDescent="0.3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.75" thickBot="1" x14ac:dyDescent="0.3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.75" thickBot="1" x14ac:dyDescent="0.3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.75" thickBot="1" x14ac:dyDescent="0.3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.75" thickBot="1" x14ac:dyDescent="0.3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.75" thickBot="1" x14ac:dyDescent="0.3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.75" thickBot="1" x14ac:dyDescent="0.3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.75" thickBot="1" x14ac:dyDescent="0.3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.75" thickBot="1" x14ac:dyDescent="0.3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.75" thickBot="1" x14ac:dyDescent="0.3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.75" thickBot="1" x14ac:dyDescent="0.3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.75" thickBot="1" x14ac:dyDescent="0.3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.75" thickBot="1" x14ac:dyDescent="0.3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.75" thickBot="1" x14ac:dyDescent="0.3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.75" thickBot="1" x14ac:dyDescent="0.3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.75" thickBot="1" x14ac:dyDescent="0.3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.75" thickBot="1" x14ac:dyDescent="0.3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.75" thickBot="1" x14ac:dyDescent="0.3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.75" thickBot="1" x14ac:dyDescent="0.3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.75" thickBot="1" x14ac:dyDescent="0.3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.75" thickBot="1" x14ac:dyDescent="0.3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.75" thickBot="1" x14ac:dyDescent="0.3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.75" thickBot="1" x14ac:dyDescent="0.3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.75" thickBot="1" x14ac:dyDescent="0.3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.75" thickBot="1" x14ac:dyDescent="0.3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.75" thickBot="1" x14ac:dyDescent="0.3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.75" thickBot="1" x14ac:dyDescent="0.3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.75" thickBot="1" x14ac:dyDescent="0.3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.75" thickBot="1" x14ac:dyDescent="0.3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.75" thickBot="1" x14ac:dyDescent="0.3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.75" thickBot="1" x14ac:dyDescent="0.3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.75" thickBot="1" x14ac:dyDescent="0.3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.75" thickBot="1" x14ac:dyDescent="0.3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.75" thickBot="1" x14ac:dyDescent="0.3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.75" thickBot="1" x14ac:dyDescent="0.3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.75" thickBot="1" x14ac:dyDescent="0.3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.75" thickBot="1" x14ac:dyDescent="0.3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.75" thickBot="1" x14ac:dyDescent="0.3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.75" thickBot="1" x14ac:dyDescent="0.3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.75" thickBot="1" x14ac:dyDescent="0.3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.75" thickBot="1" x14ac:dyDescent="0.3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.75" thickBot="1" x14ac:dyDescent="0.3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.75" thickBot="1" x14ac:dyDescent="0.3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.75" thickBot="1" x14ac:dyDescent="0.3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.75" thickBot="1" x14ac:dyDescent="0.3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.75" thickBot="1" x14ac:dyDescent="0.3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.75" thickBot="1" x14ac:dyDescent="0.3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.75" thickBot="1" x14ac:dyDescent="0.3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.75" thickBot="1" x14ac:dyDescent="0.3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.75" thickBot="1" x14ac:dyDescent="0.3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.75" thickBot="1" x14ac:dyDescent="0.3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.75" thickBot="1" x14ac:dyDescent="0.3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.75" thickBot="1" x14ac:dyDescent="0.3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.75" thickBot="1" x14ac:dyDescent="0.3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.75" thickBot="1" x14ac:dyDescent="0.3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.75" thickBot="1" x14ac:dyDescent="0.3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.75" thickBot="1" x14ac:dyDescent="0.3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.75" thickBot="1" x14ac:dyDescent="0.3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.75" thickBot="1" x14ac:dyDescent="0.3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.75" thickBot="1" x14ac:dyDescent="0.3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.75" thickBot="1" x14ac:dyDescent="0.3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.75" thickBot="1" x14ac:dyDescent="0.3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.75" thickBot="1" x14ac:dyDescent="0.3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.75" thickBot="1" x14ac:dyDescent="0.3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.75" thickBot="1" x14ac:dyDescent="0.3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.75" thickBot="1" x14ac:dyDescent="0.3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.75" thickBot="1" x14ac:dyDescent="0.3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.75" thickBot="1" x14ac:dyDescent="0.3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.75" thickBot="1" x14ac:dyDescent="0.3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.75" thickBot="1" x14ac:dyDescent="0.3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.75" thickBot="1" x14ac:dyDescent="0.3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.75" thickBot="1" x14ac:dyDescent="0.3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.75" thickBot="1" x14ac:dyDescent="0.3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.75" thickBot="1" x14ac:dyDescent="0.3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.75" thickBot="1" x14ac:dyDescent="0.3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.75" thickBot="1" x14ac:dyDescent="0.3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.75" thickBot="1" x14ac:dyDescent="0.3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.75" thickBot="1" x14ac:dyDescent="0.3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.75" thickBot="1" x14ac:dyDescent="0.3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.75" thickBot="1" x14ac:dyDescent="0.3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.75" thickBot="1" x14ac:dyDescent="0.3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.75" thickBot="1" x14ac:dyDescent="0.3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.75" thickBot="1" x14ac:dyDescent="0.3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.75" thickBot="1" x14ac:dyDescent="0.3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.75" thickBot="1" x14ac:dyDescent="0.3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.75" thickBot="1" x14ac:dyDescent="0.3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.75" thickBot="1" x14ac:dyDescent="0.3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.75" thickBot="1" x14ac:dyDescent="0.3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.75" thickBot="1" x14ac:dyDescent="0.3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.75" thickBot="1" x14ac:dyDescent="0.3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.75" thickBot="1" x14ac:dyDescent="0.3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.75" thickBot="1" x14ac:dyDescent="0.3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.75" thickBot="1" x14ac:dyDescent="0.3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.75" thickBot="1" x14ac:dyDescent="0.3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.75" thickBot="1" x14ac:dyDescent="0.3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.75" thickBot="1" x14ac:dyDescent="0.3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.75" thickBot="1" x14ac:dyDescent="0.3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.75" thickBot="1" x14ac:dyDescent="0.3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.75" thickBot="1" x14ac:dyDescent="0.3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.75" thickBot="1" x14ac:dyDescent="0.3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.75" thickBot="1" x14ac:dyDescent="0.3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.75" thickBot="1" x14ac:dyDescent="0.3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.75" thickBot="1" x14ac:dyDescent="0.3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.75" thickBot="1" x14ac:dyDescent="0.3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.75" thickBot="1" x14ac:dyDescent="0.3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.75" thickBot="1" x14ac:dyDescent="0.3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.75" thickBot="1" x14ac:dyDescent="0.3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.75" thickBot="1" x14ac:dyDescent="0.3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.75" thickBot="1" x14ac:dyDescent="0.3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.75" thickBot="1" x14ac:dyDescent="0.3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.75" thickBot="1" x14ac:dyDescent="0.3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.75" thickBot="1" x14ac:dyDescent="0.3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.75" thickBot="1" x14ac:dyDescent="0.3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.75" thickBot="1" x14ac:dyDescent="0.3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.75" thickBot="1" x14ac:dyDescent="0.3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.75" thickBot="1" x14ac:dyDescent="0.3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.75" thickBot="1" x14ac:dyDescent="0.3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.75" thickBot="1" x14ac:dyDescent="0.3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.75" thickBot="1" x14ac:dyDescent="0.3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.75" thickBot="1" x14ac:dyDescent="0.3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.75" thickBot="1" x14ac:dyDescent="0.3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.75" thickBot="1" x14ac:dyDescent="0.3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.75" thickBot="1" x14ac:dyDescent="0.3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.75" thickBot="1" x14ac:dyDescent="0.3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.75" thickBot="1" x14ac:dyDescent="0.3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.75" thickBot="1" x14ac:dyDescent="0.3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.75" thickBot="1" x14ac:dyDescent="0.3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.75" thickBot="1" x14ac:dyDescent="0.3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.75" thickBot="1" x14ac:dyDescent="0.3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.75" thickBot="1" x14ac:dyDescent="0.3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.75" thickBot="1" x14ac:dyDescent="0.3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.75" thickBot="1" x14ac:dyDescent="0.3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.75" thickBot="1" x14ac:dyDescent="0.3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.75" thickBot="1" x14ac:dyDescent="0.3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.75" thickBot="1" x14ac:dyDescent="0.3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.75" thickBot="1" x14ac:dyDescent="0.3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.75" thickBot="1" x14ac:dyDescent="0.3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.75" thickBot="1" x14ac:dyDescent="0.3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.75" thickBot="1" x14ac:dyDescent="0.3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.75" thickBot="1" x14ac:dyDescent="0.3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.75" thickBot="1" x14ac:dyDescent="0.3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.75" thickBot="1" x14ac:dyDescent="0.3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.75" thickBot="1" x14ac:dyDescent="0.3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.75" thickBot="1" x14ac:dyDescent="0.3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.75" thickBot="1" x14ac:dyDescent="0.3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.75" thickBot="1" x14ac:dyDescent="0.3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.75" thickBot="1" x14ac:dyDescent="0.3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.75" thickBot="1" x14ac:dyDescent="0.3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.75" thickBot="1" x14ac:dyDescent="0.3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.75" thickBot="1" x14ac:dyDescent="0.3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.75" thickBot="1" x14ac:dyDescent="0.3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.75" thickBot="1" x14ac:dyDescent="0.3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.75" thickBot="1" x14ac:dyDescent="0.3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.75" thickBot="1" x14ac:dyDescent="0.3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.75" thickBot="1" x14ac:dyDescent="0.3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.75" thickBot="1" x14ac:dyDescent="0.3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.75" thickBot="1" x14ac:dyDescent="0.3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.75" thickBot="1" x14ac:dyDescent="0.3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.75" thickBot="1" x14ac:dyDescent="0.3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.75" thickBot="1" x14ac:dyDescent="0.3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.75" thickBot="1" x14ac:dyDescent="0.3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.75" thickBot="1" x14ac:dyDescent="0.3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.75" thickBot="1" x14ac:dyDescent="0.3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.75" thickBot="1" x14ac:dyDescent="0.3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.75" thickBot="1" x14ac:dyDescent="0.3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.75" thickBot="1" x14ac:dyDescent="0.3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.75" thickBot="1" x14ac:dyDescent="0.3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.75" thickBot="1" x14ac:dyDescent="0.3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.75" thickBot="1" x14ac:dyDescent="0.3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.75" thickBot="1" x14ac:dyDescent="0.3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.75" thickBot="1" x14ac:dyDescent="0.3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.75" thickBot="1" x14ac:dyDescent="0.3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.75" thickBot="1" x14ac:dyDescent="0.3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.75" thickBot="1" x14ac:dyDescent="0.3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.75" thickBot="1" x14ac:dyDescent="0.3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.75" thickBot="1" x14ac:dyDescent="0.3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.75" thickBot="1" x14ac:dyDescent="0.3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.75" thickBot="1" x14ac:dyDescent="0.3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.75" thickBot="1" x14ac:dyDescent="0.3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.75" thickBot="1" x14ac:dyDescent="0.3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.75" thickBot="1" x14ac:dyDescent="0.3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.75" thickBot="1" x14ac:dyDescent="0.3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.75" thickBot="1" x14ac:dyDescent="0.3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.75" thickBot="1" x14ac:dyDescent="0.3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.75" thickBot="1" x14ac:dyDescent="0.3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.75" thickBot="1" x14ac:dyDescent="0.3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.75" thickBot="1" x14ac:dyDescent="0.3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.75" thickBot="1" x14ac:dyDescent="0.3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.75" thickBot="1" x14ac:dyDescent="0.3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.75" thickBot="1" x14ac:dyDescent="0.3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.75" thickBot="1" x14ac:dyDescent="0.3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.75" thickBot="1" x14ac:dyDescent="0.3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.75" thickBot="1" x14ac:dyDescent="0.3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.75" thickBot="1" x14ac:dyDescent="0.3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.75" thickBot="1" x14ac:dyDescent="0.3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.75" thickBot="1" x14ac:dyDescent="0.3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.75" thickBot="1" x14ac:dyDescent="0.3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.75" thickBot="1" x14ac:dyDescent="0.3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.75" thickBot="1" x14ac:dyDescent="0.3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.75" thickBot="1" x14ac:dyDescent="0.3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.75" thickBot="1" x14ac:dyDescent="0.3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.75" thickBot="1" x14ac:dyDescent="0.3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.75" thickBot="1" x14ac:dyDescent="0.3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.75" thickBot="1" x14ac:dyDescent="0.3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.75" thickBot="1" x14ac:dyDescent="0.3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.75" thickBot="1" x14ac:dyDescent="0.3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.75" thickBot="1" x14ac:dyDescent="0.3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.75" thickBot="1" x14ac:dyDescent="0.3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.75" thickBot="1" x14ac:dyDescent="0.3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.75" thickBot="1" x14ac:dyDescent="0.3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.75" thickBot="1" x14ac:dyDescent="0.3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.75" thickBot="1" x14ac:dyDescent="0.3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.75" thickBot="1" x14ac:dyDescent="0.3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.75" thickBot="1" x14ac:dyDescent="0.3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.75" thickBot="1" x14ac:dyDescent="0.3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.75" thickBot="1" x14ac:dyDescent="0.3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.75" thickBot="1" x14ac:dyDescent="0.3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.75" thickBot="1" x14ac:dyDescent="0.3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.75" thickBot="1" x14ac:dyDescent="0.3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.75" thickBot="1" x14ac:dyDescent="0.3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.75" thickBot="1" x14ac:dyDescent="0.3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.75" thickBot="1" x14ac:dyDescent="0.3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.75" thickBot="1" x14ac:dyDescent="0.3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.75" thickBot="1" x14ac:dyDescent="0.3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.75" thickBot="1" x14ac:dyDescent="0.3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.75" thickBot="1" x14ac:dyDescent="0.3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.75" thickBot="1" x14ac:dyDescent="0.3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.75" thickBot="1" x14ac:dyDescent="0.3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.75" thickBot="1" x14ac:dyDescent="0.3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.75" thickBot="1" x14ac:dyDescent="0.3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.75" thickBot="1" x14ac:dyDescent="0.3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.75" thickBot="1" x14ac:dyDescent="0.3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.75" thickBot="1" x14ac:dyDescent="0.3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.75" thickBot="1" x14ac:dyDescent="0.3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.75" thickBot="1" x14ac:dyDescent="0.3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.75" thickBot="1" x14ac:dyDescent="0.3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.75" thickBot="1" x14ac:dyDescent="0.3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.75" thickBot="1" x14ac:dyDescent="0.3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.75" thickBot="1" x14ac:dyDescent="0.3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.75" thickBot="1" x14ac:dyDescent="0.3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.75" thickBot="1" x14ac:dyDescent="0.3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.75" thickBot="1" x14ac:dyDescent="0.3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.75" thickBot="1" x14ac:dyDescent="0.3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.75" thickBot="1" x14ac:dyDescent="0.3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.75" thickBot="1" x14ac:dyDescent="0.3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.75" thickBot="1" x14ac:dyDescent="0.3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.75" thickBot="1" x14ac:dyDescent="0.3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.75" thickBot="1" x14ac:dyDescent="0.3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.75" thickBot="1" x14ac:dyDescent="0.3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.75" thickBot="1" x14ac:dyDescent="0.3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.75" thickBot="1" x14ac:dyDescent="0.3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.75" thickBot="1" x14ac:dyDescent="0.3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.75" thickBot="1" x14ac:dyDescent="0.3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.75" thickBot="1" x14ac:dyDescent="0.3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.75" thickBot="1" x14ac:dyDescent="0.3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.75" thickBot="1" x14ac:dyDescent="0.3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.75" thickBot="1" x14ac:dyDescent="0.3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.75" thickBot="1" x14ac:dyDescent="0.3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.75" thickBot="1" x14ac:dyDescent="0.3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.75" thickBot="1" x14ac:dyDescent="0.3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.75" thickBot="1" x14ac:dyDescent="0.3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.75" thickBot="1" x14ac:dyDescent="0.3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.75" thickBot="1" x14ac:dyDescent="0.3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.75" thickBot="1" x14ac:dyDescent="0.3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.75" thickBot="1" x14ac:dyDescent="0.3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.75" thickBot="1" x14ac:dyDescent="0.3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.75" thickBot="1" x14ac:dyDescent="0.3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.75" thickBot="1" x14ac:dyDescent="0.3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.75" thickBot="1" x14ac:dyDescent="0.3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.75" thickBot="1" x14ac:dyDescent="0.3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.75" thickBot="1" x14ac:dyDescent="0.3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.75" thickBot="1" x14ac:dyDescent="0.3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.75" thickBot="1" x14ac:dyDescent="0.3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.75" thickBot="1" x14ac:dyDescent="0.3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.75" thickBot="1" x14ac:dyDescent="0.3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.75" thickBot="1" x14ac:dyDescent="0.3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.75" thickBot="1" x14ac:dyDescent="0.3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.75" thickBot="1" x14ac:dyDescent="0.3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.75" thickBot="1" x14ac:dyDescent="0.3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.75" thickBot="1" x14ac:dyDescent="0.3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.75" thickBot="1" x14ac:dyDescent="0.3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.75" thickBot="1" x14ac:dyDescent="0.3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.75" thickBot="1" x14ac:dyDescent="0.3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.75" thickBot="1" x14ac:dyDescent="0.3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.75" thickBot="1" x14ac:dyDescent="0.3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.75" thickBot="1" x14ac:dyDescent="0.3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.75" thickBot="1" x14ac:dyDescent="0.3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.75" thickBot="1" x14ac:dyDescent="0.3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.75" thickBot="1" x14ac:dyDescent="0.3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.75" thickBot="1" x14ac:dyDescent="0.3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.75" thickBot="1" x14ac:dyDescent="0.3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.75" thickBot="1" x14ac:dyDescent="0.3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.75" thickBot="1" x14ac:dyDescent="0.3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.75" thickBot="1" x14ac:dyDescent="0.3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.75" thickBot="1" x14ac:dyDescent="0.3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.75" thickBot="1" x14ac:dyDescent="0.3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.75" thickBot="1" x14ac:dyDescent="0.3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.75" thickBot="1" x14ac:dyDescent="0.3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.75" thickBot="1" x14ac:dyDescent="0.3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.75" thickBot="1" x14ac:dyDescent="0.3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.75" thickBot="1" x14ac:dyDescent="0.3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.75" thickBot="1" x14ac:dyDescent="0.3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.75" thickBot="1" x14ac:dyDescent="0.3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.75" thickBot="1" x14ac:dyDescent="0.3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.75" thickBot="1" x14ac:dyDescent="0.3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.75" thickBot="1" x14ac:dyDescent="0.3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.75" thickBot="1" x14ac:dyDescent="0.3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.75" thickBot="1" x14ac:dyDescent="0.3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.75" thickBot="1" x14ac:dyDescent="0.3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.75" thickBot="1" x14ac:dyDescent="0.3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.75" thickBot="1" x14ac:dyDescent="0.3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.75" thickBot="1" x14ac:dyDescent="0.3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.75" thickBot="1" x14ac:dyDescent="0.3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.75" thickBot="1" x14ac:dyDescent="0.3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.75" thickBot="1" x14ac:dyDescent="0.3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.75" thickBot="1" x14ac:dyDescent="0.3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.75" thickBot="1" x14ac:dyDescent="0.3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.75" thickBot="1" x14ac:dyDescent="0.3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.75" thickBot="1" x14ac:dyDescent="0.3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.75" thickBot="1" x14ac:dyDescent="0.3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.75" thickBot="1" x14ac:dyDescent="0.3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.75" thickBot="1" x14ac:dyDescent="0.3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.75" thickBot="1" x14ac:dyDescent="0.3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.75" thickBot="1" x14ac:dyDescent="0.3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.75" thickBot="1" x14ac:dyDescent="0.3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.75" thickBot="1" x14ac:dyDescent="0.3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.75" thickBot="1" x14ac:dyDescent="0.3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.75" thickBot="1" x14ac:dyDescent="0.3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.75" thickBot="1" x14ac:dyDescent="0.3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.75" thickBot="1" x14ac:dyDescent="0.3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.75" thickBot="1" x14ac:dyDescent="0.3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.75" thickBot="1" x14ac:dyDescent="0.3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.75" thickBot="1" x14ac:dyDescent="0.3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.75" thickBot="1" x14ac:dyDescent="0.3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.75" thickBot="1" x14ac:dyDescent="0.3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.75" thickBot="1" x14ac:dyDescent="0.3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.75" thickBot="1" x14ac:dyDescent="0.3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.75" thickBot="1" x14ac:dyDescent="0.3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.75" thickBot="1" x14ac:dyDescent="0.3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.75" thickBot="1" x14ac:dyDescent="0.3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.75" thickBot="1" x14ac:dyDescent="0.3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.75" thickBot="1" x14ac:dyDescent="0.3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.75" thickBot="1" x14ac:dyDescent="0.3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.75" thickBot="1" x14ac:dyDescent="0.3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.75" thickBot="1" x14ac:dyDescent="0.3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.75" thickBot="1" x14ac:dyDescent="0.3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.75" thickBot="1" x14ac:dyDescent="0.3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.75" thickBot="1" x14ac:dyDescent="0.3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.75" thickBot="1" x14ac:dyDescent="0.3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.75" thickBot="1" x14ac:dyDescent="0.3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.75" thickBot="1" x14ac:dyDescent="0.3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.75" thickBot="1" x14ac:dyDescent="0.3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.75" thickBot="1" x14ac:dyDescent="0.3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.75" thickBot="1" x14ac:dyDescent="0.3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.75" thickBot="1" x14ac:dyDescent="0.3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.75" thickBot="1" x14ac:dyDescent="0.3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.75" thickBot="1" x14ac:dyDescent="0.3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.75" thickBot="1" x14ac:dyDescent="0.3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.75" thickBot="1" x14ac:dyDescent="0.3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.75" thickBot="1" x14ac:dyDescent="0.3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.75" thickBot="1" x14ac:dyDescent="0.3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.75" thickBot="1" x14ac:dyDescent="0.3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.75" thickBot="1" x14ac:dyDescent="0.3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.75" thickBot="1" x14ac:dyDescent="0.3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.75" thickBot="1" x14ac:dyDescent="0.3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.75" thickBot="1" x14ac:dyDescent="0.3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.75" thickBot="1" x14ac:dyDescent="0.3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.75" thickBot="1" x14ac:dyDescent="0.3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.75" thickBot="1" x14ac:dyDescent="0.3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.75" thickBot="1" x14ac:dyDescent="0.3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.75" thickBot="1" x14ac:dyDescent="0.3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.75" thickBot="1" x14ac:dyDescent="0.3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.75" thickBot="1" x14ac:dyDescent="0.3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.75" thickBot="1" x14ac:dyDescent="0.3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.75" thickBot="1" x14ac:dyDescent="0.3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.75" thickBot="1" x14ac:dyDescent="0.3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.75" thickBot="1" x14ac:dyDescent="0.3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.75" thickBot="1" x14ac:dyDescent="0.3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.75" thickBot="1" x14ac:dyDescent="0.3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.75" thickBot="1" x14ac:dyDescent="0.3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.75" thickBot="1" x14ac:dyDescent="0.3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.75" thickBot="1" x14ac:dyDescent="0.3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.75" thickBot="1" x14ac:dyDescent="0.3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.75" thickBot="1" x14ac:dyDescent="0.3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.75" thickBot="1" x14ac:dyDescent="0.3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.75" thickBot="1" x14ac:dyDescent="0.3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.75" thickBot="1" x14ac:dyDescent="0.3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.75" thickBot="1" x14ac:dyDescent="0.3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.75" thickBot="1" x14ac:dyDescent="0.3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.75" thickBot="1" x14ac:dyDescent="0.3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.75" thickBot="1" x14ac:dyDescent="0.3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.75" thickBot="1" x14ac:dyDescent="0.3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.75" thickBot="1" x14ac:dyDescent="0.3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.75" thickBot="1" x14ac:dyDescent="0.3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.75" thickBot="1" x14ac:dyDescent="0.3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.75" thickBot="1" x14ac:dyDescent="0.3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.75" thickBot="1" x14ac:dyDescent="0.3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.75" thickBot="1" x14ac:dyDescent="0.3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.75" thickBot="1" x14ac:dyDescent="0.3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.75" thickBot="1" x14ac:dyDescent="0.3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.75" thickBot="1" x14ac:dyDescent="0.3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.75" thickBot="1" x14ac:dyDescent="0.3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.75" thickBot="1" x14ac:dyDescent="0.3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.75" thickBot="1" x14ac:dyDescent="0.3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.75" thickBot="1" x14ac:dyDescent="0.3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.75" thickBot="1" x14ac:dyDescent="0.3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.75" thickBot="1" x14ac:dyDescent="0.3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.75" thickBot="1" x14ac:dyDescent="0.3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.75" thickBot="1" x14ac:dyDescent="0.3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.75" thickBot="1" x14ac:dyDescent="0.3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.75" thickBot="1" x14ac:dyDescent="0.3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.75" thickBot="1" x14ac:dyDescent="0.3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.75" thickBot="1" x14ac:dyDescent="0.3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.75" thickBot="1" x14ac:dyDescent="0.3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.75" thickBot="1" x14ac:dyDescent="0.3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.75" thickBot="1" x14ac:dyDescent="0.3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.75" thickBot="1" x14ac:dyDescent="0.3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.75" thickBot="1" x14ac:dyDescent="0.3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.75" thickBot="1" x14ac:dyDescent="0.3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.75" thickBot="1" x14ac:dyDescent="0.3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.75" thickBot="1" x14ac:dyDescent="0.3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.75" thickBot="1" x14ac:dyDescent="0.3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.75" thickBot="1" x14ac:dyDescent="0.3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.75" thickBot="1" x14ac:dyDescent="0.3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.75" thickBot="1" x14ac:dyDescent="0.3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.75" thickBot="1" x14ac:dyDescent="0.3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.75" thickBot="1" x14ac:dyDescent="0.3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.75" thickBot="1" x14ac:dyDescent="0.3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.75" thickBot="1" x14ac:dyDescent="0.3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.75" thickBot="1" x14ac:dyDescent="0.3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.75" thickBot="1" x14ac:dyDescent="0.3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.75" thickBot="1" x14ac:dyDescent="0.3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.75" thickBot="1" x14ac:dyDescent="0.3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.75" thickBot="1" x14ac:dyDescent="0.3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.75" thickBot="1" x14ac:dyDescent="0.3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.75" thickBot="1" x14ac:dyDescent="0.3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.75" thickBot="1" x14ac:dyDescent="0.3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.75" thickBot="1" x14ac:dyDescent="0.3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.75" thickBot="1" x14ac:dyDescent="0.3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.75" thickBot="1" x14ac:dyDescent="0.3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.75" thickBot="1" x14ac:dyDescent="0.3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.75" thickBot="1" x14ac:dyDescent="0.3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.75" thickBot="1" x14ac:dyDescent="0.3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.75" thickBot="1" x14ac:dyDescent="0.3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.75" thickBot="1" x14ac:dyDescent="0.3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.75" thickBot="1" x14ac:dyDescent="0.3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.75" thickBot="1" x14ac:dyDescent="0.3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.75" thickBot="1" x14ac:dyDescent="0.3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.75" thickBot="1" x14ac:dyDescent="0.3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.75" thickBot="1" x14ac:dyDescent="0.3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.75" thickBot="1" x14ac:dyDescent="0.3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.75" thickBot="1" x14ac:dyDescent="0.3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.75" thickBot="1" x14ac:dyDescent="0.3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.75" thickBot="1" x14ac:dyDescent="0.3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.75" thickBot="1" x14ac:dyDescent="0.3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.75" thickBot="1" x14ac:dyDescent="0.3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.75" thickBot="1" x14ac:dyDescent="0.3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.75" thickBot="1" x14ac:dyDescent="0.3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.75" thickBot="1" x14ac:dyDescent="0.3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.75" thickBot="1" x14ac:dyDescent="0.3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.75" thickBot="1" x14ac:dyDescent="0.3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.75" thickBot="1" x14ac:dyDescent="0.3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.75" thickBot="1" x14ac:dyDescent="0.3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.75" thickBot="1" x14ac:dyDescent="0.3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.75" thickBot="1" x14ac:dyDescent="0.3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.75" thickBot="1" x14ac:dyDescent="0.3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.75" thickBot="1" x14ac:dyDescent="0.3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.75" thickBot="1" x14ac:dyDescent="0.3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.75" thickBot="1" x14ac:dyDescent="0.3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.75" thickBot="1" x14ac:dyDescent="0.3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.75" thickBot="1" x14ac:dyDescent="0.3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.75" thickBot="1" x14ac:dyDescent="0.3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.75" thickBot="1" x14ac:dyDescent="0.3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.75" thickBot="1" x14ac:dyDescent="0.3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.75" thickBot="1" x14ac:dyDescent="0.3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.75" thickBot="1" x14ac:dyDescent="0.3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.75" thickBot="1" x14ac:dyDescent="0.3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.75" thickBot="1" x14ac:dyDescent="0.3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.75" thickBot="1" x14ac:dyDescent="0.3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.75" thickBot="1" x14ac:dyDescent="0.3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.75" thickBot="1" x14ac:dyDescent="0.3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.75" thickBot="1" x14ac:dyDescent="0.3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.75" thickBot="1" x14ac:dyDescent="0.3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.75" thickBot="1" x14ac:dyDescent="0.3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.75" thickBot="1" x14ac:dyDescent="0.3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.75" thickBot="1" x14ac:dyDescent="0.3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.75" thickBot="1" x14ac:dyDescent="0.3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.75" thickBot="1" x14ac:dyDescent="0.3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.75" thickBot="1" x14ac:dyDescent="0.3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.75" thickBot="1" x14ac:dyDescent="0.3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.75" thickBot="1" x14ac:dyDescent="0.3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.75" thickBot="1" x14ac:dyDescent="0.3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.75" thickBot="1" x14ac:dyDescent="0.3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.75" thickBot="1" x14ac:dyDescent="0.3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.75" thickBot="1" x14ac:dyDescent="0.3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.75" thickBot="1" x14ac:dyDescent="0.3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.75" thickBot="1" x14ac:dyDescent="0.3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.75" thickBot="1" x14ac:dyDescent="0.3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.75" thickBot="1" x14ac:dyDescent="0.3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.75" thickBot="1" x14ac:dyDescent="0.3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.75" thickBot="1" x14ac:dyDescent="0.3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.75" thickBot="1" x14ac:dyDescent="0.3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.75" thickBot="1" x14ac:dyDescent="0.3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.75" thickBot="1" x14ac:dyDescent="0.3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.75" thickBot="1" x14ac:dyDescent="0.3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.75" thickBot="1" x14ac:dyDescent="0.3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.75" thickBot="1" x14ac:dyDescent="0.3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.75" thickBot="1" x14ac:dyDescent="0.3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.75" thickBot="1" x14ac:dyDescent="0.3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.75" thickBot="1" x14ac:dyDescent="0.3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.75" thickBot="1" x14ac:dyDescent="0.3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.75" thickBot="1" x14ac:dyDescent="0.3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.75" thickBot="1" x14ac:dyDescent="0.3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.75" thickBot="1" x14ac:dyDescent="0.3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.75" thickBot="1" x14ac:dyDescent="0.3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.75" thickBot="1" x14ac:dyDescent="0.3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.75" thickBot="1" x14ac:dyDescent="0.3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.75" thickBot="1" x14ac:dyDescent="0.3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.75" thickBot="1" x14ac:dyDescent="0.3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.75" thickBot="1" x14ac:dyDescent="0.3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.75" thickBot="1" x14ac:dyDescent="0.3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.75" thickBot="1" x14ac:dyDescent="0.3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.75" thickBot="1" x14ac:dyDescent="0.3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.75" thickBot="1" x14ac:dyDescent="0.3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.75" thickBot="1" x14ac:dyDescent="0.3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.75" thickBot="1" x14ac:dyDescent="0.3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.75" thickBot="1" x14ac:dyDescent="0.3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.75" thickBot="1" x14ac:dyDescent="0.3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.75" thickBot="1" x14ac:dyDescent="0.3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.75" thickBot="1" x14ac:dyDescent="0.3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.75" thickBot="1" x14ac:dyDescent="0.3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.75" thickBot="1" x14ac:dyDescent="0.3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.75" thickBot="1" x14ac:dyDescent="0.3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.75" thickBot="1" x14ac:dyDescent="0.3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.75" thickBot="1" x14ac:dyDescent="0.3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.75" thickBot="1" x14ac:dyDescent="0.3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.75" thickBot="1" x14ac:dyDescent="0.3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.75" thickBot="1" x14ac:dyDescent="0.3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.75" thickBot="1" x14ac:dyDescent="0.3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.75" thickBot="1" x14ac:dyDescent="0.3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.75" thickBot="1" x14ac:dyDescent="0.3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.75" thickBot="1" x14ac:dyDescent="0.3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.75" thickBot="1" x14ac:dyDescent="0.3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.75" thickBot="1" x14ac:dyDescent="0.3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.75" thickBot="1" x14ac:dyDescent="0.3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.75" thickBot="1" x14ac:dyDescent="0.3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.75" thickBot="1" x14ac:dyDescent="0.3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.75" thickBot="1" x14ac:dyDescent="0.3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.75" thickBot="1" x14ac:dyDescent="0.3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.75" thickBot="1" x14ac:dyDescent="0.3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.75" thickBot="1" x14ac:dyDescent="0.3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.75" thickBot="1" x14ac:dyDescent="0.3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.75" thickBot="1" x14ac:dyDescent="0.3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.75" thickBot="1" x14ac:dyDescent="0.3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.75" thickBot="1" x14ac:dyDescent="0.3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.75" thickBot="1" x14ac:dyDescent="0.3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.75" thickBot="1" x14ac:dyDescent="0.3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.75" thickBot="1" x14ac:dyDescent="0.3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.75" thickBot="1" x14ac:dyDescent="0.3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.75" thickBot="1" x14ac:dyDescent="0.3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.75" thickBot="1" x14ac:dyDescent="0.3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.75" thickBot="1" x14ac:dyDescent="0.3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.75" thickBot="1" x14ac:dyDescent="0.3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.75" thickBot="1" x14ac:dyDescent="0.3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.75" thickBot="1" x14ac:dyDescent="0.3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.75" thickBot="1" x14ac:dyDescent="0.3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.75" thickBot="1" x14ac:dyDescent="0.3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.75" thickBot="1" x14ac:dyDescent="0.3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.75" thickBot="1" x14ac:dyDescent="0.3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.75" thickBot="1" x14ac:dyDescent="0.3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.75" thickBot="1" x14ac:dyDescent="0.3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.75" thickBot="1" x14ac:dyDescent="0.3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.75" thickBot="1" x14ac:dyDescent="0.3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.75" thickBot="1" x14ac:dyDescent="0.3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.75" thickBot="1" x14ac:dyDescent="0.3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.75" thickBot="1" x14ac:dyDescent="0.3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.75" thickBot="1" x14ac:dyDescent="0.3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.75" thickBot="1" x14ac:dyDescent="0.3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.75" thickBot="1" x14ac:dyDescent="0.3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.75" thickBot="1" x14ac:dyDescent="0.3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.75" thickBot="1" x14ac:dyDescent="0.3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.75" thickBot="1" x14ac:dyDescent="0.3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.75" thickBot="1" x14ac:dyDescent="0.3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.75" thickBot="1" x14ac:dyDescent="0.3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.75" thickBot="1" x14ac:dyDescent="0.3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.75" thickBot="1" x14ac:dyDescent="0.3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.75" thickBot="1" x14ac:dyDescent="0.3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.75" thickBot="1" x14ac:dyDescent="0.3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.75" thickBot="1" x14ac:dyDescent="0.3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.75" thickBot="1" x14ac:dyDescent="0.3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.75" thickBot="1" x14ac:dyDescent="0.3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.75" thickBot="1" x14ac:dyDescent="0.3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.75" thickBot="1" x14ac:dyDescent="0.3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.75" thickBot="1" x14ac:dyDescent="0.3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.75" thickBot="1" x14ac:dyDescent="0.3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.75" thickBot="1" x14ac:dyDescent="0.3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.75" thickBot="1" x14ac:dyDescent="0.3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.75" thickBot="1" x14ac:dyDescent="0.3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.75" thickBot="1" x14ac:dyDescent="0.3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.75" thickBot="1" x14ac:dyDescent="0.3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.75" thickBot="1" x14ac:dyDescent="0.3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.75" thickBot="1" x14ac:dyDescent="0.3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.75" thickBot="1" x14ac:dyDescent="0.3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.75" thickBot="1" x14ac:dyDescent="0.3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.75" thickBot="1" x14ac:dyDescent="0.3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.75" thickBot="1" x14ac:dyDescent="0.3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.75" thickBot="1" x14ac:dyDescent="0.3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.75" thickBot="1" x14ac:dyDescent="0.3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.75" thickBot="1" x14ac:dyDescent="0.3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.75" thickBot="1" x14ac:dyDescent="0.3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.75" thickBot="1" x14ac:dyDescent="0.3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.75" thickBot="1" x14ac:dyDescent="0.3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.75" thickBot="1" x14ac:dyDescent="0.3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.75" thickBot="1" x14ac:dyDescent="0.3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.75" thickBot="1" x14ac:dyDescent="0.3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3810</v>
      </c>
    </row>
    <row r="2517" spans="1:5" ht="15.75" thickBot="1" x14ac:dyDescent="0.3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3804</v>
      </c>
    </row>
    <row r="2518" spans="1:5" ht="15.75" thickBot="1" x14ac:dyDescent="0.3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.75" thickBot="1" x14ac:dyDescent="0.3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.75" thickBot="1" x14ac:dyDescent="0.3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3820</v>
      </c>
    </row>
    <row r="2521" spans="1:5" ht="15.75" thickBot="1" x14ac:dyDescent="0.3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.75" thickBot="1" x14ac:dyDescent="0.3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.75" thickBot="1" x14ac:dyDescent="0.3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.75" thickBot="1" x14ac:dyDescent="0.3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.75" thickBot="1" x14ac:dyDescent="0.3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.75" thickBot="1" x14ac:dyDescent="0.3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.75" thickBot="1" x14ac:dyDescent="0.3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.75" thickBot="1" x14ac:dyDescent="0.3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.75" thickBot="1" x14ac:dyDescent="0.3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.75" thickBot="1" x14ac:dyDescent="0.3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.75" thickBot="1" x14ac:dyDescent="0.3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.75" thickBot="1" x14ac:dyDescent="0.3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.75" thickBot="1" x14ac:dyDescent="0.3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.75" thickBot="1" x14ac:dyDescent="0.3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.75" thickBot="1" x14ac:dyDescent="0.3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.75" thickBot="1" x14ac:dyDescent="0.3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.75" thickBot="1" x14ac:dyDescent="0.3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.75" thickBot="1" x14ac:dyDescent="0.3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.75" thickBot="1" x14ac:dyDescent="0.3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.75" thickBot="1" x14ac:dyDescent="0.3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.75" thickBot="1" x14ac:dyDescent="0.3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.75" thickBot="1" x14ac:dyDescent="0.3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.75" thickBot="1" x14ac:dyDescent="0.3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.75" thickBot="1" x14ac:dyDescent="0.3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.75" thickBot="1" x14ac:dyDescent="0.3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.75" thickBot="1" x14ac:dyDescent="0.3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.75" thickBot="1" x14ac:dyDescent="0.3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.75" thickBot="1" x14ac:dyDescent="0.3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.75" thickBot="1" x14ac:dyDescent="0.3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.75" thickBot="1" x14ac:dyDescent="0.3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3817</v>
      </c>
    </row>
    <row r="2551" spans="1:5" ht="15.75" thickBot="1" x14ac:dyDescent="0.3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.75" thickBot="1" x14ac:dyDescent="0.3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.75" thickBot="1" x14ac:dyDescent="0.3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.75" thickBot="1" x14ac:dyDescent="0.3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3818</v>
      </c>
    </row>
    <row r="2555" spans="1:5" ht="15.75" thickBot="1" x14ac:dyDescent="0.3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.75" thickBot="1" x14ac:dyDescent="0.3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.75" thickBot="1" x14ac:dyDescent="0.3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.75" thickBot="1" x14ac:dyDescent="0.3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.75" thickBot="1" x14ac:dyDescent="0.3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.75" thickBot="1" x14ac:dyDescent="0.3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.75" thickBot="1" x14ac:dyDescent="0.3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.75" thickBot="1" x14ac:dyDescent="0.3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.75" thickBot="1" x14ac:dyDescent="0.3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.75" thickBot="1" x14ac:dyDescent="0.3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.75" thickBot="1" x14ac:dyDescent="0.3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.75" thickBot="1" x14ac:dyDescent="0.3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.75" thickBot="1" x14ac:dyDescent="0.3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.75" thickBot="1" x14ac:dyDescent="0.3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3805</v>
      </c>
    </row>
    <row r="2569" spans="1:5" ht="15.75" thickBot="1" x14ac:dyDescent="0.3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.75" thickBot="1" x14ac:dyDescent="0.3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.75" thickBot="1" x14ac:dyDescent="0.3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.75" thickBot="1" x14ac:dyDescent="0.3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.75" thickBot="1" x14ac:dyDescent="0.3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.75" thickBot="1" x14ac:dyDescent="0.3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.75" thickBot="1" x14ac:dyDescent="0.3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.75" thickBot="1" x14ac:dyDescent="0.3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.75" thickBot="1" x14ac:dyDescent="0.3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.75" thickBot="1" x14ac:dyDescent="0.3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.75" thickBot="1" x14ac:dyDescent="0.3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.75" thickBot="1" x14ac:dyDescent="0.3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.75" thickBot="1" x14ac:dyDescent="0.3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.75" thickBot="1" x14ac:dyDescent="0.3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.75" thickBot="1" x14ac:dyDescent="0.3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.75" thickBot="1" x14ac:dyDescent="0.3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3819</v>
      </c>
    </row>
    <row r="2585" spans="1:5" ht="15.75" thickBot="1" x14ac:dyDescent="0.3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.75" thickBot="1" x14ac:dyDescent="0.3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.75" thickBot="1" x14ac:dyDescent="0.3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.75" thickBot="1" x14ac:dyDescent="0.3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.75" thickBot="1" x14ac:dyDescent="0.3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.75" thickBot="1" x14ac:dyDescent="0.3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.75" thickBot="1" x14ac:dyDescent="0.3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3803</v>
      </c>
    </row>
    <row r="2592" spans="1:5" ht="15.75" thickBot="1" x14ac:dyDescent="0.3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.75" thickBot="1" x14ac:dyDescent="0.3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.75" thickBot="1" x14ac:dyDescent="0.3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.75" thickBot="1" x14ac:dyDescent="0.3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.75" thickBot="1" x14ac:dyDescent="0.3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.75" thickBot="1" x14ac:dyDescent="0.3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.75" thickBot="1" x14ac:dyDescent="0.3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.75" thickBot="1" x14ac:dyDescent="0.3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3811</v>
      </c>
    </row>
    <row r="2600" spans="1:5" ht="15.75" thickBot="1" x14ac:dyDescent="0.3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.75" thickBot="1" x14ac:dyDescent="0.3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.75" thickBot="1" x14ac:dyDescent="0.3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.75" thickBot="1" x14ac:dyDescent="0.3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3806</v>
      </c>
    </row>
    <row r="2604" spans="1:5" ht="15.75" thickBot="1" x14ac:dyDescent="0.3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.75" thickBot="1" x14ac:dyDescent="0.3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3808</v>
      </c>
    </row>
    <row r="2606" spans="1:5" ht="15.75" thickBot="1" x14ac:dyDescent="0.3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.75" thickBot="1" x14ac:dyDescent="0.3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3807</v>
      </c>
    </row>
    <row r="2608" spans="1:5" ht="15.75" thickBot="1" x14ac:dyDescent="0.3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.75" thickBot="1" x14ac:dyDescent="0.3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.75" thickBot="1" x14ac:dyDescent="0.3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.75" thickBot="1" x14ac:dyDescent="0.3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.75" thickBot="1" x14ac:dyDescent="0.3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.75" thickBot="1" x14ac:dyDescent="0.3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.75" thickBot="1" x14ac:dyDescent="0.3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.75" thickBot="1" x14ac:dyDescent="0.3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.75" thickBot="1" x14ac:dyDescent="0.3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.75" thickBot="1" x14ac:dyDescent="0.3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.75" thickBot="1" x14ac:dyDescent="0.3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.75" thickBot="1" x14ac:dyDescent="0.3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.75" thickBot="1" x14ac:dyDescent="0.3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.75" thickBot="1" x14ac:dyDescent="0.3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.75" thickBot="1" x14ac:dyDescent="0.3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.75" thickBot="1" x14ac:dyDescent="0.3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.75" thickBot="1" x14ac:dyDescent="0.3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3809</v>
      </c>
    </row>
    <row r="2625" spans="1:5" ht="15.75" thickBot="1" x14ac:dyDescent="0.3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.75" thickBot="1" x14ac:dyDescent="0.3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.75" thickBot="1" x14ac:dyDescent="0.3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.75" thickBot="1" x14ac:dyDescent="0.3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.75" thickBot="1" x14ac:dyDescent="0.3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.75" thickBot="1" x14ac:dyDescent="0.3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.75" thickBot="1" x14ac:dyDescent="0.3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.75" thickBot="1" x14ac:dyDescent="0.3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.75" thickBot="1" x14ac:dyDescent="0.3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.75" thickBot="1" x14ac:dyDescent="0.3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.75" thickBot="1" x14ac:dyDescent="0.3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.75" thickBot="1" x14ac:dyDescent="0.3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.75" thickBot="1" x14ac:dyDescent="0.3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.75" thickBot="1" x14ac:dyDescent="0.3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.75" thickBot="1" x14ac:dyDescent="0.3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.75" thickBot="1" x14ac:dyDescent="0.3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.75" thickBot="1" x14ac:dyDescent="0.3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.75" thickBot="1" x14ac:dyDescent="0.3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.75" thickBot="1" x14ac:dyDescent="0.3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.75" thickBot="1" x14ac:dyDescent="0.3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.75" thickBot="1" x14ac:dyDescent="0.3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.75" thickBot="1" x14ac:dyDescent="0.3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.75" thickBot="1" x14ac:dyDescent="0.3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.75" thickBot="1" x14ac:dyDescent="0.3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.75" thickBot="1" x14ac:dyDescent="0.3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.75" thickBot="1" x14ac:dyDescent="0.3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.75" thickBot="1" x14ac:dyDescent="0.3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.75" thickBot="1" x14ac:dyDescent="0.3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.75" thickBot="1" x14ac:dyDescent="0.3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.75" thickBot="1" x14ac:dyDescent="0.3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.75" thickBot="1" x14ac:dyDescent="0.3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.75" thickBot="1" x14ac:dyDescent="0.3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.75" thickBot="1" x14ac:dyDescent="0.3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.75" thickBot="1" x14ac:dyDescent="0.3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.75" thickBot="1" x14ac:dyDescent="0.3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.75" thickBot="1" x14ac:dyDescent="0.3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.75" thickBot="1" x14ac:dyDescent="0.3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.75" thickBot="1" x14ac:dyDescent="0.3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.75" thickBot="1" x14ac:dyDescent="0.3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.75" thickBot="1" x14ac:dyDescent="0.3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.75" thickBot="1" x14ac:dyDescent="0.3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.75" thickBot="1" x14ac:dyDescent="0.3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.75" thickBot="1" x14ac:dyDescent="0.3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.75" thickBot="1" x14ac:dyDescent="0.3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.75" thickBot="1" x14ac:dyDescent="0.3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.75" thickBot="1" x14ac:dyDescent="0.3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.75" thickBot="1" x14ac:dyDescent="0.3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3815</v>
      </c>
    </row>
    <row r="2672" spans="1:5" ht="15.75" thickBot="1" x14ac:dyDescent="0.3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.75" thickBot="1" x14ac:dyDescent="0.3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.75" thickBot="1" x14ac:dyDescent="0.3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3813</v>
      </c>
    </row>
    <row r="2675" spans="1:5" ht="15.75" thickBot="1" x14ac:dyDescent="0.3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.75" thickBot="1" x14ac:dyDescent="0.3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.75" thickBot="1" x14ac:dyDescent="0.3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.75" thickBot="1" x14ac:dyDescent="0.3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.75" thickBot="1" x14ac:dyDescent="0.3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.75" thickBot="1" x14ac:dyDescent="0.3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.75" thickBot="1" x14ac:dyDescent="0.3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3814</v>
      </c>
    </row>
    <row r="2682" spans="1:5" ht="15.75" thickBot="1" x14ac:dyDescent="0.3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.75" thickBot="1" x14ac:dyDescent="0.3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.75" thickBot="1" x14ac:dyDescent="0.3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.75" thickBot="1" x14ac:dyDescent="0.3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.75" thickBot="1" x14ac:dyDescent="0.3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.75" thickBot="1" x14ac:dyDescent="0.3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.75" thickBot="1" x14ac:dyDescent="0.3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.75" thickBot="1" x14ac:dyDescent="0.3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.75" thickBot="1" x14ac:dyDescent="0.3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.75" thickBot="1" x14ac:dyDescent="0.3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.75" thickBot="1" x14ac:dyDescent="0.3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.75" thickBot="1" x14ac:dyDescent="0.3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.75" thickBot="1" x14ac:dyDescent="0.3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.75" thickBot="1" x14ac:dyDescent="0.3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.75" thickBot="1" x14ac:dyDescent="0.3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.75" thickBot="1" x14ac:dyDescent="0.3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.75" thickBot="1" x14ac:dyDescent="0.3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.75" thickBot="1" x14ac:dyDescent="0.3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.75" thickBot="1" x14ac:dyDescent="0.3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.75" thickBot="1" x14ac:dyDescent="0.3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.75" thickBot="1" x14ac:dyDescent="0.3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.75" thickBot="1" x14ac:dyDescent="0.3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.75" thickBot="1" x14ac:dyDescent="0.3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.75" thickBot="1" x14ac:dyDescent="0.3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.75" thickBot="1" x14ac:dyDescent="0.3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3812</v>
      </c>
    </row>
    <row r="2707" spans="1:5" ht="15.75" thickBot="1" x14ac:dyDescent="0.3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.75" thickBot="1" x14ac:dyDescent="0.3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.75" thickBot="1" x14ac:dyDescent="0.3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.75" thickBot="1" x14ac:dyDescent="0.3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.75" thickBot="1" x14ac:dyDescent="0.3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.75" thickBot="1" x14ac:dyDescent="0.3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.75" thickBot="1" x14ac:dyDescent="0.3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.75" thickBot="1" x14ac:dyDescent="0.3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.75" thickBot="1" x14ac:dyDescent="0.3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.75" thickBot="1" x14ac:dyDescent="0.3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.75" thickBot="1" x14ac:dyDescent="0.3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.75" thickBot="1" x14ac:dyDescent="0.3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.75" thickBot="1" x14ac:dyDescent="0.3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.75" thickBot="1" x14ac:dyDescent="0.3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.75" thickBot="1" x14ac:dyDescent="0.3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.75" thickBot="1" x14ac:dyDescent="0.3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.75" thickBot="1" x14ac:dyDescent="0.3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.75" thickBot="1" x14ac:dyDescent="0.3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.75" thickBot="1" x14ac:dyDescent="0.3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.75" thickBot="1" x14ac:dyDescent="0.3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.75" thickBot="1" x14ac:dyDescent="0.3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.75" thickBot="1" x14ac:dyDescent="0.3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.75" thickBot="1" x14ac:dyDescent="0.3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.75" thickBot="1" x14ac:dyDescent="0.3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.75" thickBot="1" x14ac:dyDescent="0.3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.75" thickBot="1" x14ac:dyDescent="0.3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.75" thickBot="1" x14ac:dyDescent="0.3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.75" thickBot="1" x14ac:dyDescent="0.3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.75" thickBot="1" x14ac:dyDescent="0.3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.75" thickBot="1" x14ac:dyDescent="0.3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.75" thickBot="1" x14ac:dyDescent="0.3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.75" thickBot="1" x14ac:dyDescent="0.3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.75" thickBot="1" x14ac:dyDescent="0.3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.75" thickBot="1" x14ac:dyDescent="0.3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.75" thickBot="1" x14ac:dyDescent="0.3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.75" thickBot="1" x14ac:dyDescent="0.3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.75" thickBot="1" x14ac:dyDescent="0.3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.75" thickBot="1" x14ac:dyDescent="0.3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.75" thickBot="1" x14ac:dyDescent="0.3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.75" thickBot="1" x14ac:dyDescent="0.3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.75" thickBot="1" x14ac:dyDescent="0.3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.75" thickBot="1" x14ac:dyDescent="0.3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.75" thickBot="1" x14ac:dyDescent="0.3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.75" thickBot="1" x14ac:dyDescent="0.3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.75" thickBot="1" x14ac:dyDescent="0.3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.75" thickBot="1" x14ac:dyDescent="0.3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.75" thickBot="1" x14ac:dyDescent="0.3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.75" thickBot="1" x14ac:dyDescent="0.3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.75" thickBot="1" x14ac:dyDescent="0.3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.75" thickBot="1" x14ac:dyDescent="0.3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.75" thickBot="1" x14ac:dyDescent="0.3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.75" thickBot="1" x14ac:dyDescent="0.3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.75" thickBot="1" x14ac:dyDescent="0.3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.75" thickBot="1" x14ac:dyDescent="0.3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.75" thickBot="1" x14ac:dyDescent="0.3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.75" thickBot="1" x14ac:dyDescent="0.3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.75" thickBot="1" x14ac:dyDescent="0.3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.75" thickBot="1" x14ac:dyDescent="0.3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.75" thickBot="1" x14ac:dyDescent="0.3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.75" thickBot="1" x14ac:dyDescent="0.3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.75" thickBot="1" x14ac:dyDescent="0.3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.75" thickBot="1" x14ac:dyDescent="0.3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.75" thickBot="1" x14ac:dyDescent="0.3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.75" thickBot="1" x14ac:dyDescent="0.3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.75" thickBot="1" x14ac:dyDescent="0.3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.75" thickBot="1" x14ac:dyDescent="0.3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.75" thickBot="1" x14ac:dyDescent="0.3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.75" thickBot="1" x14ac:dyDescent="0.3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.75" thickBot="1" x14ac:dyDescent="0.3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.75" thickBot="1" x14ac:dyDescent="0.3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.75" thickBot="1" x14ac:dyDescent="0.3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.75" thickBot="1" x14ac:dyDescent="0.3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.75" thickBot="1" x14ac:dyDescent="0.3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.75" thickBot="1" x14ac:dyDescent="0.3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.75" thickBot="1" x14ac:dyDescent="0.3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.75" thickBot="1" x14ac:dyDescent="0.3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.75" thickBot="1" x14ac:dyDescent="0.3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.75" thickBot="1" x14ac:dyDescent="0.3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.75" thickBot="1" x14ac:dyDescent="0.3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.75" thickBot="1" x14ac:dyDescent="0.3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.75" thickBot="1" x14ac:dyDescent="0.3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.75" thickBot="1" x14ac:dyDescent="0.3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.75" thickBot="1" x14ac:dyDescent="0.3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.75" thickBot="1" x14ac:dyDescent="0.3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.75" thickBot="1" x14ac:dyDescent="0.3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.75" thickBot="1" x14ac:dyDescent="0.3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.75" thickBot="1" x14ac:dyDescent="0.3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.75" thickBot="1" x14ac:dyDescent="0.3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.75" thickBot="1" x14ac:dyDescent="0.3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.75" thickBot="1" x14ac:dyDescent="0.3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.75" thickBot="1" x14ac:dyDescent="0.3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.75" thickBot="1" x14ac:dyDescent="0.3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.75" thickBot="1" x14ac:dyDescent="0.3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.75" thickBot="1" x14ac:dyDescent="0.3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.75" thickBot="1" x14ac:dyDescent="0.3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.75" thickBot="1" x14ac:dyDescent="0.3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.75" thickBot="1" x14ac:dyDescent="0.3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.75" thickBot="1" x14ac:dyDescent="0.3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.75" thickBot="1" x14ac:dyDescent="0.3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.75" thickBot="1" x14ac:dyDescent="0.3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.75" thickBot="1" x14ac:dyDescent="0.3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.75" thickBot="1" x14ac:dyDescent="0.3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.75" thickBot="1" x14ac:dyDescent="0.3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.75" thickBot="1" x14ac:dyDescent="0.3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.75" thickBot="1" x14ac:dyDescent="0.3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.75" thickBot="1" x14ac:dyDescent="0.3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.75" thickBot="1" x14ac:dyDescent="0.3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.75" thickBot="1" x14ac:dyDescent="0.3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.75" thickBot="1" x14ac:dyDescent="0.3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.75" thickBot="1" x14ac:dyDescent="0.3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.75" thickBot="1" x14ac:dyDescent="0.3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.75" thickBot="1" x14ac:dyDescent="0.3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.75" thickBot="1" x14ac:dyDescent="0.3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.75" thickBot="1" x14ac:dyDescent="0.3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.75" thickBot="1" x14ac:dyDescent="0.3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.75" thickBot="1" x14ac:dyDescent="0.3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.75" thickBot="1" x14ac:dyDescent="0.3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.75" thickBot="1" x14ac:dyDescent="0.3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.75" thickBot="1" x14ac:dyDescent="0.3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.75" thickBot="1" x14ac:dyDescent="0.3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.75" thickBot="1" x14ac:dyDescent="0.3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.75" thickBot="1" x14ac:dyDescent="0.3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.75" thickBot="1" x14ac:dyDescent="0.3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.75" thickBot="1" x14ac:dyDescent="0.3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.75" thickBot="1" x14ac:dyDescent="0.3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.75" thickBot="1" x14ac:dyDescent="0.3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.75" thickBot="1" x14ac:dyDescent="0.3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.75" thickBot="1" x14ac:dyDescent="0.3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.75" thickBot="1" x14ac:dyDescent="0.3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.75" thickBot="1" x14ac:dyDescent="0.3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.75" thickBot="1" x14ac:dyDescent="0.3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.75" thickBot="1" x14ac:dyDescent="0.3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.75" thickBot="1" x14ac:dyDescent="0.3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.75" thickBot="1" x14ac:dyDescent="0.3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.75" thickBot="1" x14ac:dyDescent="0.3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.75" thickBot="1" x14ac:dyDescent="0.3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.75" thickBot="1" x14ac:dyDescent="0.3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.75" thickBot="1" x14ac:dyDescent="0.3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.75" thickBot="1" x14ac:dyDescent="0.3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.75" thickBot="1" x14ac:dyDescent="0.3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.75" thickBot="1" x14ac:dyDescent="0.3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.75" thickBot="1" x14ac:dyDescent="0.3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.75" thickBot="1" x14ac:dyDescent="0.3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.75" thickBot="1" x14ac:dyDescent="0.3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.75" thickBot="1" x14ac:dyDescent="0.3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.75" thickBot="1" x14ac:dyDescent="0.3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.75" thickBot="1" x14ac:dyDescent="0.3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.75" thickBot="1" x14ac:dyDescent="0.3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.75" thickBot="1" x14ac:dyDescent="0.3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.75" thickBot="1" x14ac:dyDescent="0.3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.75" thickBot="1" x14ac:dyDescent="0.3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.75" thickBot="1" x14ac:dyDescent="0.3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.75" thickBot="1" x14ac:dyDescent="0.3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.75" thickBot="1" x14ac:dyDescent="0.3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.75" thickBot="1" x14ac:dyDescent="0.3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.75" thickBot="1" x14ac:dyDescent="0.3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.75" thickBot="1" x14ac:dyDescent="0.3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.75" thickBot="1" x14ac:dyDescent="0.3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.75" thickBot="1" x14ac:dyDescent="0.3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.75" thickBot="1" x14ac:dyDescent="0.3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.75" thickBot="1" x14ac:dyDescent="0.3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.75" thickBot="1" x14ac:dyDescent="0.3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.75" thickBot="1" x14ac:dyDescent="0.3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.75" thickBot="1" x14ac:dyDescent="0.3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.75" thickBot="1" x14ac:dyDescent="0.3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.75" thickBot="1" x14ac:dyDescent="0.3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.75" thickBot="1" x14ac:dyDescent="0.3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.75" thickBot="1" x14ac:dyDescent="0.3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.75" thickBot="1" x14ac:dyDescent="0.3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.75" thickBot="1" x14ac:dyDescent="0.3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.75" thickBot="1" x14ac:dyDescent="0.3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.75" thickBot="1" x14ac:dyDescent="0.3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.75" thickBot="1" x14ac:dyDescent="0.3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.75" thickBot="1" x14ac:dyDescent="0.3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.75" thickBot="1" x14ac:dyDescent="0.3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.75" thickBot="1" x14ac:dyDescent="0.3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.75" thickBot="1" x14ac:dyDescent="0.3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.75" thickBot="1" x14ac:dyDescent="0.3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.75" thickBot="1" x14ac:dyDescent="0.3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.75" thickBot="1" x14ac:dyDescent="0.3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.75" thickBot="1" x14ac:dyDescent="0.3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.75" thickBot="1" x14ac:dyDescent="0.3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.75" thickBot="1" x14ac:dyDescent="0.3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.75" thickBot="1" x14ac:dyDescent="0.3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.75" thickBot="1" x14ac:dyDescent="0.3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.75" thickBot="1" x14ac:dyDescent="0.3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.75" thickBot="1" x14ac:dyDescent="0.3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.75" thickBot="1" x14ac:dyDescent="0.3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.75" thickBot="1" x14ac:dyDescent="0.3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.75" thickBot="1" x14ac:dyDescent="0.3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.75" thickBot="1" x14ac:dyDescent="0.3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.75" thickBot="1" x14ac:dyDescent="0.3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.75" thickBot="1" x14ac:dyDescent="0.3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.75" thickBot="1" x14ac:dyDescent="0.3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.75" thickBot="1" x14ac:dyDescent="0.3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.75" thickBot="1" x14ac:dyDescent="0.3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.75" thickBot="1" x14ac:dyDescent="0.3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.75" thickBot="1" x14ac:dyDescent="0.3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.75" thickBot="1" x14ac:dyDescent="0.3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.75" thickBot="1" x14ac:dyDescent="0.3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.75" thickBot="1" x14ac:dyDescent="0.3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.75" thickBot="1" x14ac:dyDescent="0.3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.75" thickBot="1" x14ac:dyDescent="0.3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.75" thickBot="1" x14ac:dyDescent="0.3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.75" thickBot="1" x14ac:dyDescent="0.3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.75" thickBot="1" x14ac:dyDescent="0.3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.75" thickBot="1" x14ac:dyDescent="0.3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.75" thickBot="1" x14ac:dyDescent="0.3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.75" thickBot="1" x14ac:dyDescent="0.3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.75" thickBot="1" x14ac:dyDescent="0.3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.75" thickBot="1" x14ac:dyDescent="0.3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.75" thickBot="1" x14ac:dyDescent="0.3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.75" thickBot="1" x14ac:dyDescent="0.3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.75" thickBot="1" x14ac:dyDescent="0.3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.75" thickBot="1" x14ac:dyDescent="0.3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.75" thickBot="1" x14ac:dyDescent="0.3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.75" thickBot="1" x14ac:dyDescent="0.3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.75" thickBot="1" x14ac:dyDescent="0.3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.75" thickBot="1" x14ac:dyDescent="0.3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.75" thickBot="1" x14ac:dyDescent="0.3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.75" thickBot="1" x14ac:dyDescent="0.3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.75" thickBot="1" x14ac:dyDescent="0.3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.75" thickBot="1" x14ac:dyDescent="0.3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.75" thickBot="1" x14ac:dyDescent="0.3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.75" thickBot="1" x14ac:dyDescent="0.3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.75" thickBot="1" x14ac:dyDescent="0.3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.75" thickBot="1" x14ac:dyDescent="0.3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.75" thickBot="1" x14ac:dyDescent="0.3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.75" thickBot="1" x14ac:dyDescent="0.3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.75" thickBot="1" x14ac:dyDescent="0.3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.75" thickBot="1" x14ac:dyDescent="0.3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.75" thickBot="1" x14ac:dyDescent="0.3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.75" thickBot="1" x14ac:dyDescent="0.3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.75" thickBot="1" x14ac:dyDescent="0.3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.75" thickBot="1" x14ac:dyDescent="0.3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.75" thickBot="1" x14ac:dyDescent="0.3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.75" thickBot="1" x14ac:dyDescent="0.3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.75" thickBot="1" x14ac:dyDescent="0.3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.75" thickBot="1" x14ac:dyDescent="0.3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.75" thickBot="1" x14ac:dyDescent="0.3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.75" thickBot="1" x14ac:dyDescent="0.3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.75" thickBot="1" x14ac:dyDescent="0.3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.75" thickBot="1" x14ac:dyDescent="0.3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.75" thickBot="1" x14ac:dyDescent="0.3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.75" thickBot="1" x14ac:dyDescent="0.3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.75" thickBot="1" x14ac:dyDescent="0.3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.75" thickBot="1" x14ac:dyDescent="0.3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.75" thickBot="1" x14ac:dyDescent="0.3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.75" thickBot="1" x14ac:dyDescent="0.3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.75" thickBot="1" x14ac:dyDescent="0.3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.75" thickBot="1" x14ac:dyDescent="0.3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.75" thickBot="1" x14ac:dyDescent="0.3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.75" thickBot="1" x14ac:dyDescent="0.3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.75" thickBot="1" x14ac:dyDescent="0.3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.75" thickBot="1" x14ac:dyDescent="0.3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.75" thickBot="1" x14ac:dyDescent="0.3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.75" thickBot="1" x14ac:dyDescent="0.3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.75" thickBot="1" x14ac:dyDescent="0.3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.75" thickBot="1" x14ac:dyDescent="0.3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.75" thickBot="1" x14ac:dyDescent="0.3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.75" thickBot="1" x14ac:dyDescent="0.3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.75" thickBot="1" x14ac:dyDescent="0.3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.75" thickBot="1" x14ac:dyDescent="0.3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.75" thickBot="1" x14ac:dyDescent="0.3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.75" thickBot="1" x14ac:dyDescent="0.3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.75" thickBot="1" x14ac:dyDescent="0.3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.75" thickBot="1" x14ac:dyDescent="0.3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.75" thickBot="1" x14ac:dyDescent="0.3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.75" thickBot="1" x14ac:dyDescent="0.3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.75" thickBot="1" x14ac:dyDescent="0.3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.75" thickBot="1" x14ac:dyDescent="0.3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.75" thickBot="1" x14ac:dyDescent="0.3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.75" thickBot="1" x14ac:dyDescent="0.3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.75" thickBot="1" x14ac:dyDescent="0.3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.75" thickBot="1" x14ac:dyDescent="0.3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.75" thickBot="1" x14ac:dyDescent="0.3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.75" thickBot="1" x14ac:dyDescent="0.3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.75" thickBot="1" x14ac:dyDescent="0.3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.75" thickBot="1" x14ac:dyDescent="0.3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.75" thickBot="1" x14ac:dyDescent="0.3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.75" thickBot="1" x14ac:dyDescent="0.3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.75" thickBot="1" x14ac:dyDescent="0.3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.75" thickBot="1" x14ac:dyDescent="0.3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.75" thickBot="1" x14ac:dyDescent="0.3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.75" thickBot="1" x14ac:dyDescent="0.3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.75" thickBot="1" x14ac:dyDescent="0.3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.75" thickBot="1" x14ac:dyDescent="0.3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.75" thickBot="1" x14ac:dyDescent="0.3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.75" thickBot="1" x14ac:dyDescent="0.3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.75" thickBot="1" x14ac:dyDescent="0.3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.75" thickBot="1" x14ac:dyDescent="0.3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.75" thickBot="1" x14ac:dyDescent="0.3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.75" thickBot="1" x14ac:dyDescent="0.3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.75" thickBot="1" x14ac:dyDescent="0.3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.75" thickBot="1" x14ac:dyDescent="0.3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.75" thickBot="1" x14ac:dyDescent="0.3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.75" thickBot="1" x14ac:dyDescent="0.3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.75" thickBot="1" x14ac:dyDescent="0.3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.75" thickBot="1" x14ac:dyDescent="0.3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.75" thickBot="1" x14ac:dyDescent="0.3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.75" thickBot="1" x14ac:dyDescent="0.3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.75" thickBot="1" x14ac:dyDescent="0.3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.75" thickBot="1" x14ac:dyDescent="0.3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.75" thickBot="1" x14ac:dyDescent="0.3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.75" thickBot="1" x14ac:dyDescent="0.3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.75" thickBot="1" x14ac:dyDescent="0.3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.75" thickBot="1" x14ac:dyDescent="0.3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.75" thickBot="1" x14ac:dyDescent="0.3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.75" thickBot="1" x14ac:dyDescent="0.3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.75" thickBot="1" x14ac:dyDescent="0.3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.75" thickBot="1" x14ac:dyDescent="0.3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.75" thickBot="1" x14ac:dyDescent="0.3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.75" thickBot="1" x14ac:dyDescent="0.3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.75" thickBot="1" x14ac:dyDescent="0.3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.75" thickBot="1" x14ac:dyDescent="0.3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.75" thickBot="1" x14ac:dyDescent="0.3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.75" thickBot="1" x14ac:dyDescent="0.3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.75" thickBot="1" x14ac:dyDescent="0.3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.75" thickBot="1" x14ac:dyDescent="0.3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.75" thickBot="1" x14ac:dyDescent="0.3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.75" thickBot="1" x14ac:dyDescent="0.3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.75" thickBot="1" x14ac:dyDescent="0.3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.75" thickBot="1" x14ac:dyDescent="0.3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.75" thickBot="1" x14ac:dyDescent="0.3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.75" thickBot="1" x14ac:dyDescent="0.3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.75" thickBot="1" x14ac:dyDescent="0.3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.75" thickBot="1" x14ac:dyDescent="0.3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.75" thickBot="1" x14ac:dyDescent="0.3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.75" thickBot="1" x14ac:dyDescent="0.3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.75" thickBot="1" x14ac:dyDescent="0.3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.75" thickBot="1" x14ac:dyDescent="0.3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.75" thickBot="1" x14ac:dyDescent="0.3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.75" thickBot="1" x14ac:dyDescent="0.3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.75" thickBot="1" x14ac:dyDescent="0.3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.75" thickBot="1" x14ac:dyDescent="0.3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.75" thickBot="1" x14ac:dyDescent="0.3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.75" thickBot="1" x14ac:dyDescent="0.3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.75" thickBot="1" x14ac:dyDescent="0.3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.75" thickBot="1" x14ac:dyDescent="0.3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.75" thickBot="1" x14ac:dyDescent="0.3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.75" thickBot="1" x14ac:dyDescent="0.3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.75" thickBot="1" x14ac:dyDescent="0.3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.75" thickBot="1" x14ac:dyDescent="0.3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.75" thickBot="1" x14ac:dyDescent="0.3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.75" thickBot="1" x14ac:dyDescent="0.3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.75" thickBot="1" x14ac:dyDescent="0.3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.75" thickBot="1" x14ac:dyDescent="0.3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.75" thickBot="1" x14ac:dyDescent="0.3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.75" thickBot="1" x14ac:dyDescent="0.3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.75" thickBot="1" x14ac:dyDescent="0.3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.75" thickBot="1" x14ac:dyDescent="0.3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.75" thickBot="1" x14ac:dyDescent="0.3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.75" thickBot="1" x14ac:dyDescent="0.3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.75" thickBot="1" x14ac:dyDescent="0.3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.75" thickBot="1" x14ac:dyDescent="0.3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.75" thickBot="1" x14ac:dyDescent="0.3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.75" thickBot="1" x14ac:dyDescent="0.3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.75" thickBot="1" x14ac:dyDescent="0.3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.75" thickBot="1" x14ac:dyDescent="0.3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.75" thickBot="1" x14ac:dyDescent="0.3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.75" thickBot="1" x14ac:dyDescent="0.3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.75" thickBot="1" x14ac:dyDescent="0.3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.75" thickBot="1" x14ac:dyDescent="0.3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.75" thickBot="1" x14ac:dyDescent="0.3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.75" thickBot="1" x14ac:dyDescent="0.3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.75" thickBot="1" x14ac:dyDescent="0.3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.75" thickBot="1" x14ac:dyDescent="0.3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.75" thickBot="1" x14ac:dyDescent="0.3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.75" thickBot="1" x14ac:dyDescent="0.3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.75" thickBot="1" x14ac:dyDescent="0.3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.75" thickBot="1" x14ac:dyDescent="0.3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.75" thickBot="1" x14ac:dyDescent="0.3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.75" thickBot="1" x14ac:dyDescent="0.3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.75" thickBot="1" x14ac:dyDescent="0.3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.75" thickBot="1" x14ac:dyDescent="0.3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.75" thickBot="1" x14ac:dyDescent="0.3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.75" thickBot="1" x14ac:dyDescent="0.3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.75" thickBot="1" x14ac:dyDescent="0.3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.75" thickBot="1" x14ac:dyDescent="0.3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.75" thickBot="1" x14ac:dyDescent="0.3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.75" thickBot="1" x14ac:dyDescent="0.3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.75" thickBot="1" x14ac:dyDescent="0.3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.75" thickBot="1" x14ac:dyDescent="0.3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.75" thickBot="1" x14ac:dyDescent="0.3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.75" thickBot="1" x14ac:dyDescent="0.3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.75" thickBot="1" x14ac:dyDescent="0.3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.75" thickBot="1" x14ac:dyDescent="0.3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.75" thickBot="1" x14ac:dyDescent="0.3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.75" thickBot="1" x14ac:dyDescent="0.3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.75" thickBot="1" x14ac:dyDescent="0.3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.75" thickBot="1" x14ac:dyDescent="0.3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.75" thickBot="1" x14ac:dyDescent="0.3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.75" thickBot="1" x14ac:dyDescent="0.3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.75" thickBot="1" x14ac:dyDescent="0.3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.75" thickBot="1" x14ac:dyDescent="0.3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.75" thickBot="1" x14ac:dyDescent="0.3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.75" thickBot="1" x14ac:dyDescent="0.3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.75" thickBot="1" x14ac:dyDescent="0.3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.75" thickBot="1" x14ac:dyDescent="0.3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.75" thickBot="1" x14ac:dyDescent="0.3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.75" thickBot="1" x14ac:dyDescent="0.3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.75" thickBot="1" x14ac:dyDescent="0.3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.75" thickBot="1" x14ac:dyDescent="0.3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.75" thickBot="1" x14ac:dyDescent="0.3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.75" thickBot="1" x14ac:dyDescent="0.3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.75" thickBot="1" x14ac:dyDescent="0.3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.75" thickBot="1" x14ac:dyDescent="0.3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.75" thickBot="1" x14ac:dyDescent="0.3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.75" thickBot="1" x14ac:dyDescent="0.3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.75" thickBot="1" x14ac:dyDescent="0.3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.75" thickBot="1" x14ac:dyDescent="0.3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.75" thickBot="1" x14ac:dyDescent="0.3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.75" thickBot="1" x14ac:dyDescent="0.3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.75" thickBot="1" x14ac:dyDescent="0.3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.75" thickBot="1" x14ac:dyDescent="0.3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.75" thickBot="1" x14ac:dyDescent="0.3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.75" thickBot="1" x14ac:dyDescent="0.3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.75" thickBot="1" x14ac:dyDescent="0.3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.75" thickBot="1" x14ac:dyDescent="0.3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.75" thickBot="1" x14ac:dyDescent="0.3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.75" thickBot="1" x14ac:dyDescent="0.3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.75" thickBot="1" x14ac:dyDescent="0.3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.75" thickBot="1" x14ac:dyDescent="0.3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.75" thickBot="1" x14ac:dyDescent="0.3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.75" thickBot="1" x14ac:dyDescent="0.3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.75" thickBot="1" x14ac:dyDescent="0.3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.75" thickBot="1" x14ac:dyDescent="0.3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.75" thickBot="1" x14ac:dyDescent="0.3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.75" thickBot="1" x14ac:dyDescent="0.3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.75" thickBot="1" x14ac:dyDescent="0.3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.75" thickBot="1" x14ac:dyDescent="0.3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.75" thickBot="1" x14ac:dyDescent="0.3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.75" thickBot="1" x14ac:dyDescent="0.3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.75" thickBot="1" x14ac:dyDescent="0.3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.75" thickBot="1" x14ac:dyDescent="0.3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.75" thickBot="1" x14ac:dyDescent="0.3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.75" thickBot="1" x14ac:dyDescent="0.3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.75" thickBot="1" x14ac:dyDescent="0.3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.75" thickBot="1" x14ac:dyDescent="0.3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.75" thickBot="1" x14ac:dyDescent="0.3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.75" thickBot="1" x14ac:dyDescent="0.3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.75" thickBot="1" x14ac:dyDescent="0.3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.75" thickBot="1" x14ac:dyDescent="0.3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.75" thickBot="1" x14ac:dyDescent="0.3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.75" thickBot="1" x14ac:dyDescent="0.3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.75" thickBot="1" x14ac:dyDescent="0.3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.75" thickBot="1" x14ac:dyDescent="0.3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.75" thickBot="1" x14ac:dyDescent="0.3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.75" thickBot="1" x14ac:dyDescent="0.3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.75" thickBot="1" x14ac:dyDescent="0.3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.75" thickBot="1" x14ac:dyDescent="0.3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.75" thickBot="1" x14ac:dyDescent="0.3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.75" thickBot="1" x14ac:dyDescent="0.3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.75" thickBot="1" x14ac:dyDescent="0.3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.75" thickBot="1" x14ac:dyDescent="0.3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.75" thickBot="1" x14ac:dyDescent="0.3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.75" thickBot="1" x14ac:dyDescent="0.3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.75" thickBot="1" x14ac:dyDescent="0.3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.75" thickBot="1" x14ac:dyDescent="0.3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.75" thickBot="1" x14ac:dyDescent="0.3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.75" thickBot="1" x14ac:dyDescent="0.3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.75" thickBot="1" x14ac:dyDescent="0.3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.75" thickBot="1" x14ac:dyDescent="0.3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.75" thickBot="1" x14ac:dyDescent="0.3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.75" thickBot="1" x14ac:dyDescent="0.3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.75" thickBot="1" x14ac:dyDescent="0.3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.75" thickBot="1" x14ac:dyDescent="0.3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.75" thickBot="1" x14ac:dyDescent="0.3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.75" thickBot="1" x14ac:dyDescent="0.3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.75" thickBot="1" x14ac:dyDescent="0.3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.75" thickBot="1" x14ac:dyDescent="0.3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.75" thickBot="1" x14ac:dyDescent="0.3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.75" thickBot="1" x14ac:dyDescent="0.3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.75" thickBot="1" x14ac:dyDescent="0.3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.75" thickBot="1" x14ac:dyDescent="0.3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.75" thickBot="1" x14ac:dyDescent="0.3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.75" thickBot="1" x14ac:dyDescent="0.3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.75" thickBot="1" x14ac:dyDescent="0.3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.75" thickBot="1" x14ac:dyDescent="0.3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.75" thickBot="1" x14ac:dyDescent="0.3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.75" thickBot="1" x14ac:dyDescent="0.3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.75" thickBot="1" x14ac:dyDescent="0.3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.75" thickBot="1" x14ac:dyDescent="0.3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.75" thickBot="1" x14ac:dyDescent="0.3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.75" thickBot="1" x14ac:dyDescent="0.3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.75" thickBot="1" x14ac:dyDescent="0.3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.75" thickBot="1" x14ac:dyDescent="0.3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.75" thickBot="1" x14ac:dyDescent="0.3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.75" thickBot="1" x14ac:dyDescent="0.3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.75" thickBot="1" x14ac:dyDescent="0.3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.75" thickBot="1" x14ac:dyDescent="0.3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.75" thickBot="1" x14ac:dyDescent="0.3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.75" thickBot="1" x14ac:dyDescent="0.3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.75" thickBot="1" x14ac:dyDescent="0.3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.75" thickBot="1" x14ac:dyDescent="0.3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.75" thickBot="1" x14ac:dyDescent="0.3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.75" thickBot="1" x14ac:dyDescent="0.3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.75" thickBot="1" x14ac:dyDescent="0.3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.75" thickBot="1" x14ac:dyDescent="0.3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.75" thickBot="1" x14ac:dyDescent="0.3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.75" thickBot="1" x14ac:dyDescent="0.3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.75" thickBot="1" x14ac:dyDescent="0.3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3796</v>
      </c>
    </row>
    <row r="3209" spans="1:5" ht="15.75" thickBot="1" x14ac:dyDescent="0.3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.75" thickBot="1" x14ac:dyDescent="0.3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.75" thickBot="1" x14ac:dyDescent="0.3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.75" thickBot="1" x14ac:dyDescent="0.3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.75" thickBot="1" x14ac:dyDescent="0.3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.75" thickBot="1" x14ac:dyDescent="0.3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.75" thickBot="1" x14ac:dyDescent="0.3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.75" thickBot="1" x14ac:dyDescent="0.3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.75" thickBot="1" x14ac:dyDescent="0.3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.75" thickBot="1" x14ac:dyDescent="0.3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.75" thickBot="1" x14ac:dyDescent="0.3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.75" thickBot="1" x14ac:dyDescent="0.3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.75" thickBot="1" x14ac:dyDescent="0.3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.75" thickBot="1" x14ac:dyDescent="0.3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.75" thickBot="1" x14ac:dyDescent="0.3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.75" thickBot="1" x14ac:dyDescent="0.3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.75" thickBot="1" x14ac:dyDescent="0.3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.75" thickBot="1" x14ac:dyDescent="0.3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.75" thickBot="1" x14ac:dyDescent="0.3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.75" thickBot="1" x14ac:dyDescent="0.3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.75" thickBot="1" x14ac:dyDescent="0.3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.75" thickBot="1" x14ac:dyDescent="0.3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.75" thickBot="1" x14ac:dyDescent="0.3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.75" thickBot="1" x14ac:dyDescent="0.3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.75" thickBot="1" x14ac:dyDescent="0.3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.75" thickBot="1" x14ac:dyDescent="0.3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.75" thickBot="1" x14ac:dyDescent="0.3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.75" thickBot="1" x14ac:dyDescent="0.3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.75" thickBot="1" x14ac:dyDescent="0.3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.75" thickBot="1" x14ac:dyDescent="0.3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.75" thickBot="1" x14ac:dyDescent="0.3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.75" thickBot="1" x14ac:dyDescent="0.3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.75" thickBot="1" x14ac:dyDescent="0.3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.75" thickBot="1" x14ac:dyDescent="0.3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.75" thickBot="1" x14ac:dyDescent="0.3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3797</v>
      </c>
    </row>
    <row r="3244" spans="1:5" ht="15.75" thickBot="1" x14ac:dyDescent="0.3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.75" thickBot="1" x14ac:dyDescent="0.3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.75" thickBot="1" x14ac:dyDescent="0.3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.75" thickBot="1" x14ac:dyDescent="0.3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.75" thickBot="1" x14ac:dyDescent="0.3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.75" thickBot="1" x14ac:dyDescent="0.3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.75" thickBot="1" x14ac:dyDescent="0.3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.75" thickBot="1" x14ac:dyDescent="0.3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.75" thickBot="1" x14ac:dyDescent="0.3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.75" thickBot="1" x14ac:dyDescent="0.3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.75" thickBot="1" x14ac:dyDescent="0.3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.75" thickBot="1" x14ac:dyDescent="0.3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.75" thickBot="1" x14ac:dyDescent="0.3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.75" thickBot="1" x14ac:dyDescent="0.3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.75" thickBot="1" x14ac:dyDescent="0.3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.75" thickBot="1" x14ac:dyDescent="0.3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.75" thickBot="1" x14ac:dyDescent="0.3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.75" thickBot="1" x14ac:dyDescent="0.3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.75" thickBot="1" x14ac:dyDescent="0.3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.75" thickBot="1" x14ac:dyDescent="0.3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.75" thickBot="1" x14ac:dyDescent="0.3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.75" thickBot="1" x14ac:dyDescent="0.3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.75" thickBot="1" x14ac:dyDescent="0.3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.75" thickBot="1" x14ac:dyDescent="0.3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.75" thickBot="1" x14ac:dyDescent="0.3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.75" thickBot="1" x14ac:dyDescent="0.3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.75" thickBot="1" x14ac:dyDescent="0.3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.75" thickBot="1" x14ac:dyDescent="0.3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.75" thickBot="1" x14ac:dyDescent="0.3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.75" thickBot="1" x14ac:dyDescent="0.3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.75" thickBot="1" x14ac:dyDescent="0.3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.75" thickBot="1" x14ac:dyDescent="0.3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.75" thickBot="1" x14ac:dyDescent="0.3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.75" thickBot="1" x14ac:dyDescent="0.3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.75" thickBot="1" x14ac:dyDescent="0.3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.75" thickBot="1" x14ac:dyDescent="0.3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.75" thickBot="1" x14ac:dyDescent="0.3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.75" thickBot="1" x14ac:dyDescent="0.3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.75" thickBot="1" x14ac:dyDescent="0.3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.75" thickBot="1" x14ac:dyDescent="0.3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.75" thickBot="1" x14ac:dyDescent="0.3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.75" thickBot="1" x14ac:dyDescent="0.3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.75" thickBot="1" x14ac:dyDescent="0.3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.75" thickBot="1" x14ac:dyDescent="0.3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.75" thickBot="1" x14ac:dyDescent="0.3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.75" thickBot="1" x14ac:dyDescent="0.3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.75" thickBot="1" x14ac:dyDescent="0.3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.75" thickBot="1" x14ac:dyDescent="0.3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.75" thickBot="1" x14ac:dyDescent="0.3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.75" thickBot="1" x14ac:dyDescent="0.3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.75" thickBot="1" x14ac:dyDescent="0.3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.75" thickBot="1" x14ac:dyDescent="0.3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.75" thickBot="1" x14ac:dyDescent="0.3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.75" thickBot="1" x14ac:dyDescent="0.3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.75" thickBot="1" x14ac:dyDescent="0.3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.75" thickBot="1" x14ac:dyDescent="0.3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.75" thickBot="1" x14ac:dyDescent="0.3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.75" thickBot="1" x14ac:dyDescent="0.3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.75" thickBot="1" x14ac:dyDescent="0.3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.75" thickBot="1" x14ac:dyDescent="0.3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.75" thickBot="1" x14ac:dyDescent="0.3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.75" thickBot="1" x14ac:dyDescent="0.3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3798</v>
      </c>
    </row>
    <row r="3306" spans="1:5" ht="15.75" thickBot="1" x14ac:dyDescent="0.3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.75" thickBot="1" x14ac:dyDescent="0.3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.75" thickBot="1" x14ac:dyDescent="0.3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.75" thickBot="1" x14ac:dyDescent="0.3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.75" thickBot="1" x14ac:dyDescent="0.3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.75" thickBot="1" x14ac:dyDescent="0.3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.75" thickBot="1" x14ac:dyDescent="0.3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.75" thickBot="1" x14ac:dyDescent="0.3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.75" thickBot="1" x14ac:dyDescent="0.3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.75" thickBot="1" x14ac:dyDescent="0.3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.75" thickBot="1" x14ac:dyDescent="0.3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.75" thickBot="1" x14ac:dyDescent="0.3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.75" thickBot="1" x14ac:dyDescent="0.3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.75" thickBot="1" x14ac:dyDescent="0.3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.75" thickBot="1" x14ac:dyDescent="0.3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.75" thickBot="1" x14ac:dyDescent="0.3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.75" thickBot="1" x14ac:dyDescent="0.3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.75" thickBot="1" x14ac:dyDescent="0.3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.75" thickBot="1" x14ac:dyDescent="0.3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.75" thickBot="1" x14ac:dyDescent="0.3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.75" thickBot="1" x14ac:dyDescent="0.3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.75" thickBot="1" x14ac:dyDescent="0.3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.75" thickBot="1" x14ac:dyDescent="0.3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.75" thickBot="1" x14ac:dyDescent="0.3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.75" thickBot="1" x14ac:dyDescent="0.3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.75" thickBot="1" x14ac:dyDescent="0.3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.75" thickBot="1" x14ac:dyDescent="0.3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.75" thickBot="1" x14ac:dyDescent="0.3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.75" thickBot="1" x14ac:dyDescent="0.3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.75" thickBot="1" x14ac:dyDescent="0.3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.75" thickBot="1" x14ac:dyDescent="0.3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.75" thickBot="1" x14ac:dyDescent="0.3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.75" thickBot="1" x14ac:dyDescent="0.3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.75" thickBot="1" x14ac:dyDescent="0.3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.75" thickBot="1" x14ac:dyDescent="0.3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.75" thickBot="1" x14ac:dyDescent="0.3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.75" thickBot="1" x14ac:dyDescent="0.3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.75" thickBot="1" x14ac:dyDescent="0.3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.75" thickBot="1" x14ac:dyDescent="0.3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.75" thickBot="1" x14ac:dyDescent="0.3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.75" thickBot="1" x14ac:dyDescent="0.3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.75" thickBot="1" x14ac:dyDescent="0.3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.75" thickBot="1" x14ac:dyDescent="0.3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.75" thickBot="1" x14ac:dyDescent="0.3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.75" thickBot="1" x14ac:dyDescent="0.3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.75" thickBot="1" x14ac:dyDescent="0.3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.75" thickBot="1" x14ac:dyDescent="0.3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.75" thickBot="1" x14ac:dyDescent="0.3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.75" thickBot="1" x14ac:dyDescent="0.3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.75" thickBot="1" x14ac:dyDescent="0.3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.75" thickBot="1" x14ac:dyDescent="0.3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.75" thickBot="1" x14ac:dyDescent="0.3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.75" thickBot="1" x14ac:dyDescent="0.3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.75" thickBot="1" x14ac:dyDescent="0.3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.75" thickBot="1" x14ac:dyDescent="0.3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.75" thickBot="1" x14ac:dyDescent="0.3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.75" thickBot="1" x14ac:dyDescent="0.3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.75" thickBot="1" x14ac:dyDescent="0.3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.75" thickBot="1" x14ac:dyDescent="0.3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.75" thickBot="1" x14ac:dyDescent="0.3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.75" thickBot="1" x14ac:dyDescent="0.3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.75" thickBot="1" x14ac:dyDescent="0.3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.75" thickBot="1" x14ac:dyDescent="0.3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.75" thickBot="1" x14ac:dyDescent="0.3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.75" thickBot="1" x14ac:dyDescent="0.3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.75" thickBot="1" x14ac:dyDescent="0.3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.75" thickBot="1" x14ac:dyDescent="0.3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.75" thickBot="1" x14ac:dyDescent="0.3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.75" thickBot="1" x14ac:dyDescent="0.3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.75" thickBot="1" x14ac:dyDescent="0.3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.75" thickBot="1" x14ac:dyDescent="0.3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.75" thickBot="1" x14ac:dyDescent="0.3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.75" thickBot="1" x14ac:dyDescent="0.3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.75" thickBot="1" x14ac:dyDescent="0.3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.75" thickBot="1" x14ac:dyDescent="0.3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.75" thickBot="1" x14ac:dyDescent="0.3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.75" thickBot="1" x14ac:dyDescent="0.3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.75" thickBot="1" x14ac:dyDescent="0.3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.75" thickBot="1" x14ac:dyDescent="0.3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.75" thickBot="1" x14ac:dyDescent="0.3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.75" thickBot="1" x14ac:dyDescent="0.3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.75" thickBot="1" x14ac:dyDescent="0.3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.75" thickBot="1" x14ac:dyDescent="0.3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.75" thickBot="1" x14ac:dyDescent="0.3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.75" thickBot="1" x14ac:dyDescent="0.3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.75" thickBot="1" x14ac:dyDescent="0.3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.75" thickBot="1" x14ac:dyDescent="0.3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.75" thickBot="1" x14ac:dyDescent="0.3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.75" thickBot="1" x14ac:dyDescent="0.3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.75" thickBot="1" x14ac:dyDescent="0.3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.75" thickBot="1" x14ac:dyDescent="0.3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.75" thickBot="1" x14ac:dyDescent="0.3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.75" thickBot="1" x14ac:dyDescent="0.3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.75" thickBot="1" x14ac:dyDescent="0.3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.75" thickBot="1" x14ac:dyDescent="0.3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.75" thickBot="1" x14ac:dyDescent="0.3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.75" thickBot="1" x14ac:dyDescent="0.3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.75" thickBot="1" x14ac:dyDescent="0.3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.75" thickBot="1" x14ac:dyDescent="0.3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.75" thickBot="1" x14ac:dyDescent="0.3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.75" thickBot="1" x14ac:dyDescent="0.3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.75" thickBot="1" x14ac:dyDescent="0.3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.75" thickBot="1" x14ac:dyDescent="0.3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.75" thickBot="1" x14ac:dyDescent="0.3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.75" thickBot="1" x14ac:dyDescent="0.3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.75" thickBot="1" x14ac:dyDescent="0.3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.75" thickBot="1" x14ac:dyDescent="0.3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.75" thickBot="1" x14ac:dyDescent="0.3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.75" thickBot="1" x14ac:dyDescent="0.3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.75" thickBot="1" x14ac:dyDescent="0.3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.75" thickBot="1" x14ac:dyDescent="0.3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.75" thickBot="1" x14ac:dyDescent="0.3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.75" thickBot="1" x14ac:dyDescent="0.3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.75" thickBot="1" x14ac:dyDescent="0.3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.75" thickBot="1" x14ac:dyDescent="0.3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.75" thickBot="1" x14ac:dyDescent="0.3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.75" thickBot="1" x14ac:dyDescent="0.3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.75" thickBot="1" x14ac:dyDescent="0.3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.75" thickBot="1" x14ac:dyDescent="0.3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.75" thickBot="1" x14ac:dyDescent="0.3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.75" thickBot="1" x14ac:dyDescent="0.3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.75" thickBot="1" x14ac:dyDescent="0.3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.75" thickBot="1" x14ac:dyDescent="0.3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.75" thickBot="1" x14ac:dyDescent="0.3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.75" thickBot="1" x14ac:dyDescent="0.3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.75" thickBot="1" x14ac:dyDescent="0.3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.75" thickBot="1" x14ac:dyDescent="0.3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.75" thickBot="1" x14ac:dyDescent="0.3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.75" thickBot="1" x14ac:dyDescent="0.3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.75" thickBot="1" x14ac:dyDescent="0.3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.75" thickBot="1" x14ac:dyDescent="0.3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.75" thickBot="1" x14ac:dyDescent="0.3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.75" thickBot="1" x14ac:dyDescent="0.3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.75" thickBot="1" x14ac:dyDescent="0.3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.75" thickBot="1" x14ac:dyDescent="0.3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.75" thickBot="1" x14ac:dyDescent="0.3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.75" thickBot="1" x14ac:dyDescent="0.3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.75" thickBot="1" x14ac:dyDescent="0.3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.75" thickBot="1" x14ac:dyDescent="0.3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.75" thickBot="1" x14ac:dyDescent="0.3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.75" thickBot="1" x14ac:dyDescent="0.3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.75" thickBot="1" x14ac:dyDescent="0.3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.75" thickBot="1" x14ac:dyDescent="0.3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.75" thickBot="1" x14ac:dyDescent="0.3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.75" thickBot="1" x14ac:dyDescent="0.3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.75" thickBot="1" x14ac:dyDescent="0.3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.75" thickBot="1" x14ac:dyDescent="0.3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.75" thickBot="1" x14ac:dyDescent="0.3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.75" thickBot="1" x14ac:dyDescent="0.3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.75" thickBot="1" x14ac:dyDescent="0.3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.75" thickBot="1" x14ac:dyDescent="0.3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.75" thickBot="1" x14ac:dyDescent="0.3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.75" thickBot="1" x14ac:dyDescent="0.3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.75" thickBot="1" x14ac:dyDescent="0.3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.75" thickBot="1" x14ac:dyDescent="0.3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.75" thickBot="1" x14ac:dyDescent="0.3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.75" thickBot="1" x14ac:dyDescent="0.3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.75" thickBot="1" x14ac:dyDescent="0.3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.75" thickBot="1" x14ac:dyDescent="0.3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.75" thickBot="1" x14ac:dyDescent="0.3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.75" thickBot="1" x14ac:dyDescent="0.3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.75" thickBot="1" x14ac:dyDescent="0.3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.75" thickBot="1" x14ac:dyDescent="0.3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.75" thickBot="1" x14ac:dyDescent="0.3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.75" thickBot="1" x14ac:dyDescent="0.3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.75" thickBot="1" x14ac:dyDescent="0.3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.75" thickBot="1" x14ac:dyDescent="0.3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.75" thickBot="1" x14ac:dyDescent="0.3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.75" thickBot="1" x14ac:dyDescent="0.3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.75" thickBot="1" x14ac:dyDescent="0.3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.75" thickBot="1" x14ac:dyDescent="0.3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.75" thickBot="1" x14ac:dyDescent="0.3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.75" thickBot="1" x14ac:dyDescent="0.3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.75" thickBot="1" x14ac:dyDescent="0.3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.75" thickBot="1" x14ac:dyDescent="0.3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.75" thickBot="1" x14ac:dyDescent="0.3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.75" thickBot="1" x14ac:dyDescent="0.3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8" hidden="1" customWidth="1"/>
    <col min="2" max="2" width="7.140625" style="118" hidden="1" customWidth="1"/>
    <col min="3" max="3" width="69.5703125" style="118" hidden="1" customWidth="1"/>
    <col min="4" max="5" width="7" style="118" hidden="1" customWidth="1"/>
    <col min="6" max="6" width="29" style="118" bestFit="1" customWidth="1"/>
    <col min="7" max="7" width="13.5703125" style="118" bestFit="1" customWidth="1"/>
    <col min="8" max="8" width="78.85546875" style="118" bestFit="1" customWidth="1"/>
    <col min="9" max="16384" width="9.140625" style="118"/>
  </cols>
  <sheetData>
    <row r="1" spans="1:8" ht="15.75" thickBot="1" x14ac:dyDescent="0.3">
      <c r="A1" s="116" t="s">
        <v>169</v>
      </c>
      <c r="B1" s="113" t="s">
        <v>3786</v>
      </c>
      <c r="C1" s="113" t="s">
        <v>177</v>
      </c>
      <c r="D1" s="113" t="s">
        <v>3787</v>
      </c>
      <c r="E1" s="113" t="s">
        <v>3788</v>
      </c>
      <c r="F1" s="116" t="s">
        <v>169</v>
      </c>
      <c r="G1" s="113" t="s">
        <v>3790</v>
      </c>
      <c r="H1" s="113" t="s">
        <v>177</v>
      </c>
    </row>
    <row r="2" spans="1:8" ht="15.75" thickBot="1" x14ac:dyDescent="0.3">
      <c r="A2" s="115" t="s">
        <v>3683</v>
      </c>
      <c r="B2" s="117">
        <v>2</v>
      </c>
      <c r="C2" s="117" t="s">
        <v>65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.75" thickBot="1" x14ac:dyDescent="0.3">
      <c r="A3" s="115" t="s">
        <v>3684</v>
      </c>
      <c r="B3" s="117">
        <v>2</v>
      </c>
      <c r="C3" s="117" t="s">
        <v>65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.75" thickBot="1" x14ac:dyDescent="0.3">
      <c r="A4" s="115" t="s">
        <v>3684</v>
      </c>
      <c r="B4" s="117">
        <v>3</v>
      </c>
      <c r="C4" s="117" t="s">
        <v>142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.75" thickBot="1" x14ac:dyDescent="0.3">
      <c r="A5" s="115" t="s">
        <v>3681</v>
      </c>
      <c r="B5" s="117">
        <v>3</v>
      </c>
      <c r="C5" s="117" t="s">
        <v>142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.75" thickBot="1" x14ac:dyDescent="0.3">
      <c r="A6" s="115" t="s">
        <v>170</v>
      </c>
      <c r="B6" s="117">
        <v>7</v>
      </c>
      <c r="C6" s="117" t="s">
        <v>123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.75" thickBot="1" x14ac:dyDescent="0.3">
      <c r="A7" s="115" t="s">
        <v>170</v>
      </c>
      <c r="B7" s="117">
        <v>8</v>
      </c>
      <c r="C7" s="117" t="s">
        <v>118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.75" thickBot="1" x14ac:dyDescent="0.3">
      <c r="A8" s="115" t="s">
        <v>170</v>
      </c>
      <c r="B8" s="117">
        <v>9</v>
      </c>
      <c r="C8" s="117" t="s">
        <v>124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.75" thickBot="1" x14ac:dyDescent="0.3">
      <c r="A9" s="115" t="s">
        <v>170</v>
      </c>
      <c r="B9" s="117">
        <v>10</v>
      </c>
      <c r="C9" s="117" t="s">
        <v>122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5" t="s">
        <v>170</v>
      </c>
      <c r="B10" s="117">
        <v>11</v>
      </c>
      <c r="C10" s="117" t="s">
        <v>128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5" t="s">
        <v>170</v>
      </c>
      <c r="B11" s="117">
        <v>12</v>
      </c>
      <c r="C11" s="117" t="s">
        <v>119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5" t="s">
        <v>170</v>
      </c>
      <c r="B12" s="117">
        <v>13</v>
      </c>
      <c r="C12" s="117" t="s">
        <v>125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5" t="s">
        <v>170</v>
      </c>
      <c r="B13" s="117">
        <v>14</v>
      </c>
      <c r="C13" s="117" t="s">
        <v>121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.75" thickBot="1" x14ac:dyDescent="0.3">
      <c r="A14" s="115" t="s">
        <v>170</v>
      </c>
      <c r="B14" s="117">
        <v>15</v>
      </c>
      <c r="C14" s="117" t="s">
        <v>126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.75" thickBot="1" x14ac:dyDescent="0.3">
      <c r="A15" s="115" t="s">
        <v>170</v>
      </c>
      <c r="B15" s="117">
        <v>16</v>
      </c>
      <c r="C15" s="117" t="s">
        <v>120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.75" thickBot="1" x14ac:dyDescent="0.3">
      <c r="A16" s="115" t="s">
        <v>170</v>
      </c>
      <c r="B16" s="117">
        <v>17</v>
      </c>
      <c r="C16" s="117" t="s">
        <v>127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.75" thickBot="1" x14ac:dyDescent="0.3">
      <c r="A17" s="115" t="s">
        <v>3681</v>
      </c>
      <c r="B17" s="117">
        <v>29</v>
      </c>
      <c r="C17" s="117" t="s">
        <v>116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.75" thickBot="1" x14ac:dyDescent="0.3">
      <c r="A18" s="115" t="s">
        <v>3681</v>
      </c>
      <c r="B18" s="117">
        <v>30</v>
      </c>
      <c r="C18" s="117" t="s">
        <v>117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.75" thickBot="1" x14ac:dyDescent="0.3">
      <c r="A19" s="115" t="s">
        <v>3684</v>
      </c>
      <c r="B19" s="117">
        <v>31</v>
      </c>
      <c r="C19" s="117" t="s">
        <v>144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.75" thickBot="1" x14ac:dyDescent="0.3">
      <c r="A20" s="115" t="s">
        <v>3681</v>
      </c>
      <c r="B20" s="117">
        <v>31</v>
      </c>
      <c r="C20" s="117" t="s">
        <v>144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.75" thickBot="1" x14ac:dyDescent="0.3">
      <c r="A21" s="115" t="s">
        <v>3683</v>
      </c>
      <c r="B21" s="117">
        <v>33</v>
      </c>
      <c r="C21" s="117" t="s">
        <v>94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.75" thickBot="1" x14ac:dyDescent="0.3">
      <c r="A22" s="115" t="s">
        <v>3683</v>
      </c>
      <c r="B22" s="117">
        <v>34</v>
      </c>
      <c r="C22" s="117" t="s">
        <v>96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.75" thickBot="1" x14ac:dyDescent="0.3">
      <c r="A23" s="115" t="s">
        <v>3684</v>
      </c>
      <c r="B23" s="117">
        <v>34</v>
      </c>
      <c r="C23" s="117" t="s">
        <v>96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.75" thickBot="1" x14ac:dyDescent="0.3">
      <c r="A24" s="115" t="s">
        <v>3683</v>
      </c>
      <c r="B24" s="117">
        <v>35</v>
      </c>
      <c r="C24" s="117" t="s">
        <v>50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.75" thickBot="1" x14ac:dyDescent="0.3">
      <c r="A25" s="115" t="s">
        <v>3684</v>
      </c>
      <c r="B25" s="117">
        <v>35</v>
      </c>
      <c r="C25" s="117" t="s">
        <v>50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.75" thickBot="1" x14ac:dyDescent="0.3">
      <c r="A26" s="115" t="s">
        <v>3684</v>
      </c>
      <c r="B26" s="117">
        <v>37</v>
      </c>
      <c r="C26" s="117" t="s">
        <v>143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.75" thickBot="1" x14ac:dyDescent="0.3">
      <c r="A27" s="115" t="s">
        <v>3681</v>
      </c>
      <c r="B27" s="117">
        <v>37</v>
      </c>
      <c r="C27" s="117" t="s">
        <v>143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.75" thickBot="1" x14ac:dyDescent="0.3">
      <c r="A28" s="115" t="s">
        <v>3684</v>
      </c>
      <c r="B28" s="117">
        <v>42</v>
      </c>
      <c r="C28" s="117" t="s">
        <v>145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.75" thickBot="1" x14ac:dyDescent="0.3">
      <c r="A29" s="115" t="s">
        <v>3681</v>
      </c>
      <c r="B29" s="117">
        <v>42</v>
      </c>
      <c r="C29" s="117" t="s">
        <v>145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.75" thickBot="1" x14ac:dyDescent="0.3">
      <c r="A30" s="115" t="s">
        <v>3684</v>
      </c>
      <c r="B30" s="117">
        <v>45</v>
      </c>
      <c r="C30" s="117" t="s">
        <v>130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.75" thickBot="1" x14ac:dyDescent="0.3">
      <c r="A31" s="115" t="s">
        <v>3681</v>
      </c>
      <c r="B31" s="117">
        <v>45</v>
      </c>
      <c r="C31" s="117" t="s">
        <v>130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.75" thickBot="1" x14ac:dyDescent="0.3">
      <c r="A32" s="115" t="s">
        <v>3684</v>
      </c>
      <c r="B32" s="117">
        <v>47</v>
      </c>
      <c r="C32" s="117" t="s">
        <v>141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.75" thickBot="1" x14ac:dyDescent="0.3">
      <c r="A33" s="115" t="s">
        <v>3681</v>
      </c>
      <c r="B33" s="117">
        <v>47</v>
      </c>
      <c r="C33" s="117" t="s">
        <v>141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.75" thickBot="1" x14ac:dyDescent="0.3">
      <c r="A34" s="115" t="s">
        <v>3684</v>
      </c>
      <c r="B34" s="117">
        <v>52</v>
      </c>
      <c r="C34" s="117" t="s">
        <v>136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.75" thickBot="1" x14ac:dyDescent="0.3">
      <c r="A35" s="115" t="s">
        <v>3681</v>
      </c>
      <c r="B35" s="117">
        <v>52</v>
      </c>
      <c r="C35" s="117" t="s">
        <v>136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.75" thickBot="1" x14ac:dyDescent="0.3">
      <c r="A36" s="115" t="s">
        <v>3684</v>
      </c>
      <c r="B36" s="117">
        <v>57</v>
      </c>
      <c r="C36" s="117" t="s">
        <v>137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.75" thickBot="1" x14ac:dyDescent="0.3">
      <c r="A37" s="115" t="s">
        <v>3681</v>
      </c>
      <c r="B37" s="117">
        <v>57</v>
      </c>
      <c r="C37" s="117" t="s">
        <v>137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.75" thickBot="1" x14ac:dyDescent="0.3">
      <c r="A38" s="115" t="s">
        <v>3684</v>
      </c>
      <c r="B38" s="117">
        <v>59</v>
      </c>
      <c r="C38" s="117" t="s">
        <v>140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.75" thickBot="1" x14ac:dyDescent="0.3">
      <c r="A39" s="115" t="s">
        <v>3681</v>
      </c>
      <c r="B39" s="117">
        <v>59</v>
      </c>
      <c r="C39" s="117" t="s">
        <v>140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.75" thickBot="1" x14ac:dyDescent="0.3">
      <c r="A40" s="115" t="s">
        <v>3684</v>
      </c>
      <c r="B40" s="117">
        <v>62</v>
      </c>
      <c r="C40" s="117" t="s">
        <v>135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.75" thickBot="1" x14ac:dyDescent="0.3">
      <c r="A41" s="115" t="s">
        <v>3681</v>
      </c>
      <c r="B41" s="117">
        <v>62</v>
      </c>
      <c r="C41" s="117" t="s">
        <v>135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.75" thickBot="1" x14ac:dyDescent="0.3">
      <c r="A42" s="115" t="s">
        <v>3685</v>
      </c>
      <c r="B42" s="117">
        <v>63</v>
      </c>
      <c r="C42" s="117" t="s">
        <v>134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.75" thickBot="1" x14ac:dyDescent="0.3">
      <c r="A43" s="115" t="s">
        <v>3683</v>
      </c>
      <c r="B43" s="117">
        <v>64</v>
      </c>
      <c r="C43" s="117" t="s">
        <v>31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.75" thickBot="1" x14ac:dyDescent="0.3">
      <c r="A44" s="115" t="s">
        <v>3684</v>
      </c>
      <c r="B44" s="117">
        <v>64</v>
      </c>
      <c r="C44" s="117" t="s">
        <v>31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.75" thickBot="1" x14ac:dyDescent="0.3">
      <c r="A45" s="115" t="s">
        <v>3683</v>
      </c>
      <c r="B45" s="117">
        <v>70</v>
      </c>
      <c r="C45" s="117" t="s">
        <v>90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.75" thickBot="1" x14ac:dyDescent="0.3">
      <c r="A46" s="115" t="s">
        <v>3684</v>
      </c>
      <c r="B46" s="117">
        <v>70</v>
      </c>
      <c r="C46" s="117" t="s">
        <v>90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.75" thickBot="1" x14ac:dyDescent="0.3">
      <c r="A47" s="115" t="s">
        <v>3684</v>
      </c>
      <c r="B47" s="117">
        <v>72</v>
      </c>
      <c r="C47" s="117" t="s">
        <v>146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.75" thickBot="1" x14ac:dyDescent="0.3">
      <c r="A48" s="115" t="s">
        <v>3681</v>
      </c>
      <c r="B48" s="117">
        <v>72</v>
      </c>
      <c r="C48" s="117" t="s">
        <v>146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.75" thickBot="1" x14ac:dyDescent="0.3">
      <c r="A49" s="115" t="s">
        <v>3684</v>
      </c>
      <c r="B49" s="117">
        <v>77</v>
      </c>
      <c r="C49" s="117" t="s">
        <v>111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.75" thickBot="1" x14ac:dyDescent="0.3">
      <c r="A50" s="115" t="s">
        <v>3681</v>
      </c>
      <c r="B50" s="117">
        <v>77</v>
      </c>
      <c r="C50" s="117" t="s">
        <v>111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.75" thickBot="1" x14ac:dyDescent="0.3">
      <c r="A51" s="115" t="s">
        <v>3684</v>
      </c>
      <c r="B51" s="117">
        <v>82</v>
      </c>
      <c r="C51" s="117" t="s">
        <v>131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.75" thickBot="1" x14ac:dyDescent="0.3">
      <c r="A52" s="115" t="s">
        <v>3681</v>
      </c>
      <c r="B52" s="117">
        <v>82</v>
      </c>
      <c r="C52" s="117" t="s">
        <v>131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.75" thickBot="1" x14ac:dyDescent="0.3">
      <c r="A53" s="115" t="s">
        <v>3684</v>
      </c>
      <c r="B53" s="117">
        <v>97</v>
      </c>
      <c r="C53" s="117" t="s">
        <v>113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.75" thickBot="1" x14ac:dyDescent="0.3">
      <c r="A54" s="115" t="s">
        <v>3681</v>
      </c>
      <c r="B54" s="117">
        <v>97</v>
      </c>
      <c r="C54" s="117" t="s">
        <v>113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.75" thickBot="1" x14ac:dyDescent="0.3">
      <c r="A55" s="115" t="s">
        <v>3683</v>
      </c>
      <c r="B55" s="117">
        <v>105</v>
      </c>
      <c r="C55" s="117" t="s">
        <v>88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.75" thickBot="1" x14ac:dyDescent="0.3">
      <c r="A56" s="115" t="s">
        <v>3684</v>
      </c>
      <c r="B56" s="117">
        <v>105</v>
      </c>
      <c r="C56" s="117" t="s">
        <v>88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.75" thickBot="1" x14ac:dyDescent="0.3">
      <c r="A57" s="115" t="s">
        <v>3684</v>
      </c>
      <c r="B57" s="117">
        <v>107</v>
      </c>
      <c r="C57" s="117" t="s">
        <v>139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.75" thickBot="1" x14ac:dyDescent="0.3">
      <c r="A58" s="115" t="s">
        <v>3681</v>
      </c>
      <c r="B58" s="117">
        <v>107</v>
      </c>
      <c r="C58" s="117" t="s">
        <v>139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.75" thickBot="1" x14ac:dyDescent="0.3">
      <c r="A59" s="115" t="s">
        <v>3684</v>
      </c>
      <c r="B59" s="117">
        <v>112</v>
      </c>
      <c r="C59" s="117" t="s">
        <v>115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.75" thickBot="1" x14ac:dyDescent="0.3">
      <c r="A60" s="115" t="s">
        <v>3681</v>
      </c>
      <c r="B60" s="117">
        <v>112</v>
      </c>
      <c r="C60" s="117" t="s">
        <v>115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.75" thickBot="1" x14ac:dyDescent="0.3">
      <c r="A61" s="115" t="s">
        <v>3684</v>
      </c>
      <c r="B61" s="117">
        <v>113</v>
      </c>
      <c r="C61" s="117" t="s">
        <v>114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.75" thickBot="1" x14ac:dyDescent="0.3">
      <c r="A62" s="115" t="s">
        <v>3681</v>
      </c>
      <c r="B62" s="117">
        <v>113</v>
      </c>
      <c r="C62" s="117" t="s">
        <v>114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.75" thickBot="1" x14ac:dyDescent="0.3">
      <c r="A63" s="115" t="s">
        <v>3684</v>
      </c>
      <c r="B63" s="117">
        <v>117</v>
      </c>
      <c r="C63" s="117" t="s">
        <v>132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.75" thickBot="1" x14ac:dyDescent="0.3">
      <c r="A64" s="115" t="s">
        <v>3681</v>
      </c>
      <c r="B64" s="117">
        <v>117</v>
      </c>
      <c r="C64" s="117" t="s">
        <v>132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.75" thickBot="1" x14ac:dyDescent="0.3">
      <c r="A65" s="115" t="s">
        <v>3683</v>
      </c>
      <c r="B65" s="117">
        <v>120</v>
      </c>
      <c r="C65" s="117" t="s">
        <v>107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.75" thickBot="1" x14ac:dyDescent="0.3">
      <c r="A66" s="115" t="s">
        <v>3684</v>
      </c>
      <c r="B66" s="117">
        <v>120</v>
      </c>
      <c r="C66" s="117" t="s">
        <v>107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.75" thickBot="1" x14ac:dyDescent="0.3">
      <c r="A67" s="115" t="s">
        <v>3684</v>
      </c>
      <c r="B67" s="117">
        <v>122</v>
      </c>
      <c r="C67" s="117" t="s">
        <v>129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.75" thickBot="1" x14ac:dyDescent="0.3">
      <c r="A68" s="115" t="s">
        <v>3681</v>
      </c>
      <c r="B68" s="117">
        <v>122</v>
      </c>
      <c r="C68" s="117" t="s">
        <v>129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.75" thickBot="1" x14ac:dyDescent="0.3">
      <c r="A69" s="115" t="s">
        <v>3684</v>
      </c>
      <c r="B69" s="117">
        <v>127</v>
      </c>
      <c r="C69" s="117" t="s">
        <v>112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.75" thickBot="1" x14ac:dyDescent="0.3">
      <c r="A70" s="115" t="s">
        <v>3681</v>
      </c>
      <c r="B70" s="117">
        <v>127</v>
      </c>
      <c r="C70" s="117" t="s">
        <v>112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.75" thickBot="1" x14ac:dyDescent="0.3">
      <c r="A71" s="115" t="s">
        <v>3683</v>
      </c>
      <c r="B71" s="117">
        <v>140</v>
      </c>
      <c r="C71" s="117" t="s">
        <v>72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.75" thickBot="1" x14ac:dyDescent="0.3">
      <c r="A72" s="115" t="s">
        <v>3684</v>
      </c>
      <c r="B72" s="117">
        <v>140</v>
      </c>
      <c r="C72" s="117" t="s">
        <v>72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.75" thickBot="1" x14ac:dyDescent="0.3">
      <c r="A73" s="115" t="s">
        <v>3683</v>
      </c>
      <c r="B73" s="117">
        <v>150</v>
      </c>
      <c r="C73" s="117" t="s">
        <v>87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.75" thickBot="1" x14ac:dyDescent="0.3">
      <c r="A74" s="115" t="s">
        <v>3684</v>
      </c>
      <c r="B74" s="117">
        <v>150</v>
      </c>
      <c r="C74" s="117" t="s">
        <v>87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.75" thickBot="1" x14ac:dyDescent="0.3">
      <c r="A75" s="115" t="s">
        <v>3683</v>
      </c>
      <c r="B75" s="117">
        <v>160</v>
      </c>
      <c r="C75" s="117" t="s">
        <v>61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.75" thickBot="1" x14ac:dyDescent="0.3">
      <c r="A76" s="115" t="s">
        <v>3684</v>
      </c>
      <c r="B76" s="117">
        <v>160</v>
      </c>
      <c r="C76" s="117" t="s">
        <v>61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.75" thickBot="1" x14ac:dyDescent="0.3">
      <c r="A77" s="115" t="s">
        <v>3683</v>
      </c>
      <c r="B77" s="117">
        <v>185</v>
      </c>
      <c r="C77" s="117" t="s">
        <v>45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.75" thickBot="1" x14ac:dyDescent="0.3">
      <c r="A78" s="115" t="s">
        <v>3684</v>
      </c>
      <c r="B78" s="117">
        <v>185</v>
      </c>
      <c r="C78" s="117" t="s">
        <v>45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.75" thickBot="1" x14ac:dyDescent="0.3">
      <c r="A79" s="115" t="s">
        <v>3683</v>
      </c>
      <c r="B79" s="117">
        <v>205</v>
      </c>
      <c r="C79" s="117" t="s">
        <v>34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.75" thickBot="1" x14ac:dyDescent="0.3">
      <c r="A80" s="115" t="s">
        <v>3684</v>
      </c>
      <c r="B80" s="117">
        <v>205</v>
      </c>
      <c r="C80" s="117" t="s">
        <v>34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.75" thickBot="1" x14ac:dyDescent="0.3">
      <c r="A81" s="115" t="s">
        <v>3683</v>
      </c>
      <c r="B81" s="117">
        <v>215</v>
      </c>
      <c r="C81" s="117" t="s">
        <v>133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.75" thickBot="1" x14ac:dyDescent="0.3">
      <c r="A82" s="115" t="s">
        <v>3684</v>
      </c>
      <c r="B82" s="117">
        <v>215</v>
      </c>
      <c r="C82" s="117" t="s">
        <v>133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.75" thickBot="1" x14ac:dyDescent="0.3">
      <c r="A83" s="115" t="s">
        <v>3683</v>
      </c>
      <c r="B83" s="117">
        <v>245</v>
      </c>
      <c r="C83" s="117" t="s">
        <v>149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.75" thickBot="1" x14ac:dyDescent="0.3">
      <c r="A84" s="115" t="s">
        <v>3684</v>
      </c>
      <c r="B84" s="117">
        <v>245</v>
      </c>
      <c r="C84" s="117" t="s">
        <v>149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.75" thickBot="1" x14ac:dyDescent="0.3">
      <c r="A85" s="115" t="s">
        <v>3683</v>
      </c>
      <c r="B85" s="117">
        <v>250</v>
      </c>
      <c r="C85" s="117" t="s">
        <v>37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.75" thickBot="1" x14ac:dyDescent="0.3">
      <c r="A86" s="115" t="s">
        <v>3684</v>
      </c>
      <c r="B86" s="117">
        <v>250</v>
      </c>
      <c r="C86" s="117" t="s">
        <v>37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.75" thickBot="1" x14ac:dyDescent="0.3">
      <c r="A87" s="115" t="s">
        <v>3683</v>
      </c>
      <c r="B87" s="117">
        <v>255</v>
      </c>
      <c r="C87" s="117" t="s">
        <v>91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.75" thickBot="1" x14ac:dyDescent="0.3">
      <c r="A88" s="115" t="s">
        <v>3684</v>
      </c>
      <c r="B88" s="117">
        <v>255</v>
      </c>
      <c r="C88" s="117" t="s">
        <v>91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.75" thickBot="1" x14ac:dyDescent="0.3">
      <c r="A89" s="115" t="s">
        <v>3683</v>
      </c>
      <c r="B89" s="117">
        <v>260</v>
      </c>
      <c r="C89" s="117" t="s">
        <v>92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.75" thickBot="1" x14ac:dyDescent="0.3">
      <c r="A90" s="115" t="s">
        <v>3684</v>
      </c>
      <c r="B90" s="117">
        <v>260</v>
      </c>
      <c r="C90" s="117" t="s">
        <v>92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.75" thickBot="1" x14ac:dyDescent="0.3">
      <c r="A91" s="115" t="s">
        <v>3683</v>
      </c>
      <c r="B91" s="117">
        <v>270</v>
      </c>
      <c r="C91" s="117" t="s">
        <v>71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.75" thickBot="1" x14ac:dyDescent="0.3">
      <c r="A92" s="115" t="s">
        <v>3684</v>
      </c>
      <c r="B92" s="117">
        <v>270</v>
      </c>
      <c r="C92" s="117" t="s">
        <v>71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.75" thickBot="1" x14ac:dyDescent="0.3">
      <c r="A93" s="115" t="s">
        <v>3683</v>
      </c>
      <c r="B93" s="117">
        <v>285</v>
      </c>
      <c r="C93" s="117" t="s">
        <v>43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.75" thickBot="1" x14ac:dyDescent="0.3">
      <c r="A94" s="115" t="s">
        <v>3684</v>
      </c>
      <c r="B94" s="117">
        <v>285</v>
      </c>
      <c r="C94" s="117" t="s">
        <v>43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.75" thickBot="1" x14ac:dyDescent="0.3">
      <c r="A95" s="115" t="s">
        <v>3683</v>
      </c>
      <c r="B95" s="117">
        <v>290</v>
      </c>
      <c r="C95" s="117" t="s">
        <v>54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.75" thickBot="1" x14ac:dyDescent="0.3">
      <c r="A96" s="115" t="s">
        <v>3684</v>
      </c>
      <c r="B96" s="117">
        <v>290</v>
      </c>
      <c r="C96" s="117" t="s">
        <v>54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.75" thickBot="1" x14ac:dyDescent="0.3">
      <c r="A97" s="115" t="s">
        <v>3683</v>
      </c>
      <c r="B97" s="117">
        <v>295</v>
      </c>
      <c r="C97" s="117" t="s">
        <v>73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.75" thickBot="1" x14ac:dyDescent="0.3">
      <c r="A98" s="115" t="s">
        <v>3684</v>
      </c>
      <c r="B98" s="117">
        <v>295</v>
      </c>
      <c r="C98" s="117" t="s">
        <v>73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.75" thickBot="1" x14ac:dyDescent="0.3">
      <c r="A99" s="115" t="s">
        <v>3683</v>
      </c>
      <c r="B99" s="117">
        <v>320</v>
      </c>
      <c r="C99" s="117" t="s">
        <v>105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.75" thickBot="1" x14ac:dyDescent="0.3">
      <c r="A100" s="115" t="s">
        <v>3684</v>
      </c>
      <c r="B100" s="117">
        <v>320</v>
      </c>
      <c r="C100" s="117" t="s">
        <v>105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.75" thickBot="1" x14ac:dyDescent="0.3">
      <c r="A101" s="115" t="s">
        <v>3683</v>
      </c>
      <c r="B101" s="117">
        <v>345</v>
      </c>
      <c r="C101" s="117" t="s">
        <v>38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.75" thickBot="1" x14ac:dyDescent="0.3">
      <c r="A102" s="115" t="s">
        <v>3684</v>
      </c>
      <c r="B102" s="117">
        <v>345</v>
      </c>
      <c r="C102" s="117" t="s">
        <v>38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.75" thickBot="1" x14ac:dyDescent="0.3">
      <c r="A103" s="115" t="s">
        <v>3683</v>
      </c>
      <c r="B103" s="117">
        <v>350</v>
      </c>
      <c r="C103" s="117" t="s">
        <v>74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.75" thickBot="1" x14ac:dyDescent="0.3">
      <c r="A104" s="115" t="s">
        <v>3684</v>
      </c>
      <c r="B104" s="117">
        <v>350</v>
      </c>
      <c r="C104" s="117" t="s">
        <v>74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.75" thickBot="1" x14ac:dyDescent="0.3">
      <c r="A105" s="115" t="s">
        <v>3683</v>
      </c>
      <c r="B105" s="117">
        <v>360</v>
      </c>
      <c r="C105" s="117" t="s">
        <v>147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.75" thickBot="1" x14ac:dyDescent="0.3">
      <c r="A106" s="115" t="s">
        <v>3684</v>
      </c>
      <c r="B106" s="117">
        <v>360</v>
      </c>
      <c r="C106" s="117" t="s">
        <v>147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.75" thickBot="1" x14ac:dyDescent="0.3">
      <c r="A107" s="115" t="s">
        <v>3683</v>
      </c>
      <c r="B107" s="117">
        <v>380</v>
      </c>
      <c r="C107" s="117" t="s">
        <v>70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.75" thickBot="1" x14ac:dyDescent="0.3">
      <c r="A108" s="115" t="s">
        <v>3684</v>
      </c>
      <c r="B108" s="117">
        <v>380</v>
      </c>
      <c r="C108" s="117" t="s">
        <v>70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.75" thickBot="1" x14ac:dyDescent="0.3">
      <c r="A109" s="115" t="s">
        <v>3683</v>
      </c>
      <c r="B109" s="117">
        <v>390</v>
      </c>
      <c r="C109" s="117" t="s">
        <v>52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.75" thickBot="1" x14ac:dyDescent="0.3">
      <c r="A110" s="115" t="s">
        <v>3684</v>
      </c>
      <c r="B110" s="117">
        <v>390</v>
      </c>
      <c r="C110" s="117" t="s">
        <v>52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.75" thickBot="1" x14ac:dyDescent="0.3">
      <c r="A111" s="115" t="s">
        <v>3683</v>
      </c>
      <c r="B111" s="117">
        <v>395</v>
      </c>
      <c r="C111" s="117" t="s">
        <v>57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.75" thickBot="1" x14ac:dyDescent="0.3">
      <c r="A112" s="115" t="s">
        <v>3684</v>
      </c>
      <c r="B112" s="117">
        <v>395</v>
      </c>
      <c r="C112" s="117" t="s">
        <v>57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.75" thickBot="1" x14ac:dyDescent="0.3">
      <c r="A113" s="115" t="s">
        <v>3683</v>
      </c>
      <c r="B113" s="117">
        <v>397</v>
      </c>
      <c r="C113" s="117" t="s">
        <v>56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.75" thickBot="1" x14ac:dyDescent="0.3">
      <c r="A114" s="115" t="s">
        <v>3684</v>
      </c>
      <c r="B114" s="117">
        <v>397</v>
      </c>
      <c r="C114" s="117" t="s">
        <v>56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.75" thickBot="1" x14ac:dyDescent="0.3">
      <c r="A115" s="115" t="s">
        <v>3683</v>
      </c>
      <c r="B115" s="117">
        <v>400</v>
      </c>
      <c r="C115" s="117" t="s">
        <v>59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.75" thickBot="1" x14ac:dyDescent="0.3">
      <c r="A116" s="115" t="s">
        <v>3684</v>
      </c>
      <c r="B116" s="117">
        <v>400</v>
      </c>
      <c r="C116" s="117" t="s">
        <v>59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.75" thickBot="1" x14ac:dyDescent="0.3">
      <c r="A117" s="115" t="s">
        <v>3683</v>
      </c>
      <c r="B117" s="117">
        <v>405</v>
      </c>
      <c r="C117" s="117" t="s">
        <v>55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.75" thickBot="1" x14ac:dyDescent="0.3">
      <c r="A118" s="115" t="s">
        <v>3684</v>
      </c>
      <c r="B118" s="117">
        <v>405</v>
      </c>
      <c r="C118" s="117" t="s">
        <v>55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.75" thickBot="1" x14ac:dyDescent="0.3">
      <c r="A119" s="115" t="s">
        <v>3683</v>
      </c>
      <c r="B119" s="117">
        <v>410</v>
      </c>
      <c r="C119" s="117" t="s">
        <v>49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.75" thickBot="1" x14ac:dyDescent="0.3">
      <c r="A120" s="115" t="s">
        <v>3684</v>
      </c>
      <c r="B120" s="117">
        <v>410</v>
      </c>
      <c r="C120" s="117" t="s">
        <v>49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.75" thickBot="1" x14ac:dyDescent="0.3">
      <c r="A121" s="115" t="s">
        <v>3683</v>
      </c>
      <c r="B121" s="117">
        <v>420</v>
      </c>
      <c r="C121" s="117" t="s">
        <v>40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.75" thickBot="1" x14ac:dyDescent="0.3">
      <c r="A122" s="115" t="s">
        <v>3684</v>
      </c>
      <c r="B122" s="117">
        <v>420</v>
      </c>
      <c r="C122" s="117" t="s">
        <v>40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.75" thickBot="1" x14ac:dyDescent="0.3">
      <c r="A123" s="115" t="s">
        <v>3683</v>
      </c>
      <c r="B123" s="117">
        <v>428</v>
      </c>
      <c r="C123" s="117" t="s">
        <v>48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.75" thickBot="1" x14ac:dyDescent="0.3">
      <c r="A124" s="115" t="s">
        <v>3684</v>
      </c>
      <c r="B124" s="117">
        <v>428</v>
      </c>
      <c r="C124" s="117" t="s">
        <v>48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.75" thickBot="1" x14ac:dyDescent="0.3">
      <c r="A125" s="115" t="s">
        <v>3683</v>
      </c>
      <c r="B125" s="117">
        <v>435</v>
      </c>
      <c r="C125" s="117" t="s">
        <v>58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.75" thickBot="1" x14ac:dyDescent="0.3">
      <c r="A126" s="115" t="s">
        <v>3684</v>
      </c>
      <c r="B126" s="117">
        <v>435</v>
      </c>
      <c r="C126" s="117" t="s">
        <v>58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.75" thickBot="1" x14ac:dyDescent="0.3">
      <c r="A127" s="115" t="s">
        <v>3683</v>
      </c>
      <c r="B127" s="117">
        <v>440</v>
      </c>
      <c r="C127" s="117" t="s">
        <v>84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.75" thickBot="1" x14ac:dyDescent="0.3">
      <c r="A128" s="115" t="s">
        <v>3684</v>
      </c>
      <c r="B128" s="117">
        <v>440</v>
      </c>
      <c r="C128" s="117" t="s">
        <v>84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.75" thickBot="1" x14ac:dyDescent="0.3">
      <c r="A129" s="115" t="s">
        <v>3683</v>
      </c>
      <c r="B129" s="117">
        <v>445</v>
      </c>
      <c r="C129" s="117" t="s">
        <v>47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.75" thickBot="1" x14ac:dyDescent="0.3">
      <c r="A130" s="115" t="s">
        <v>3684</v>
      </c>
      <c r="B130" s="117">
        <v>445</v>
      </c>
      <c r="C130" s="117" t="s">
        <v>47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.75" thickBot="1" x14ac:dyDescent="0.3">
      <c r="A131" s="115" t="s">
        <v>3683</v>
      </c>
      <c r="B131" s="117">
        <v>450</v>
      </c>
      <c r="C131" s="117" t="s">
        <v>85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.75" thickBot="1" x14ac:dyDescent="0.3">
      <c r="A132" s="115" t="s">
        <v>3684</v>
      </c>
      <c r="B132" s="117">
        <v>450</v>
      </c>
      <c r="C132" s="117" t="s">
        <v>85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.75" thickBot="1" x14ac:dyDescent="0.3">
      <c r="A133" s="115" t="s">
        <v>3683</v>
      </c>
      <c r="B133" s="117">
        <v>452</v>
      </c>
      <c r="C133" s="117" t="s">
        <v>32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.75" thickBot="1" x14ac:dyDescent="0.3">
      <c r="A134" s="115" t="s">
        <v>3684</v>
      </c>
      <c r="B134" s="117">
        <v>452</v>
      </c>
      <c r="C134" s="117" t="s">
        <v>32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.75" thickBot="1" x14ac:dyDescent="0.3">
      <c r="A135" s="115" t="s">
        <v>3683</v>
      </c>
      <c r="B135" s="117">
        <v>460</v>
      </c>
      <c r="C135" s="117" t="s">
        <v>89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.75" thickBot="1" x14ac:dyDescent="0.3">
      <c r="A136" s="115" t="s">
        <v>3684</v>
      </c>
      <c r="B136" s="117">
        <v>460</v>
      </c>
      <c r="C136" s="117" t="s">
        <v>89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.75" thickBot="1" x14ac:dyDescent="0.3">
      <c r="A137" s="115" t="s">
        <v>3683</v>
      </c>
      <c r="B137" s="117">
        <v>461</v>
      </c>
      <c r="C137" s="117" t="s">
        <v>98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.75" thickBot="1" x14ac:dyDescent="0.3">
      <c r="A138" s="115" t="s">
        <v>3684</v>
      </c>
      <c r="B138" s="117">
        <v>461</v>
      </c>
      <c r="C138" s="117" t="s">
        <v>98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.75" thickBot="1" x14ac:dyDescent="0.3">
      <c r="A139" s="115" t="s">
        <v>3683</v>
      </c>
      <c r="B139" s="117">
        <v>463</v>
      </c>
      <c r="C139" s="117" t="s">
        <v>99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.75" thickBot="1" x14ac:dyDescent="0.3">
      <c r="A140" s="115" t="s">
        <v>3684</v>
      </c>
      <c r="B140" s="117">
        <v>463</v>
      </c>
      <c r="C140" s="117" t="s">
        <v>99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.75" thickBot="1" x14ac:dyDescent="0.3">
      <c r="A141" s="115" t="s">
        <v>3683</v>
      </c>
      <c r="B141" s="117">
        <v>465</v>
      </c>
      <c r="C141" s="117" t="s">
        <v>64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.75" thickBot="1" x14ac:dyDescent="0.3">
      <c r="A142" s="115" t="s">
        <v>3684</v>
      </c>
      <c r="B142" s="117">
        <v>465</v>
      </c>
      <c r="C142" s="117" t="s">
        <v>64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.75" thickBot="1" x14ac:dyDescent="0.3">
      <c r="A143" s="115" t="s">
        <v>3683</v>
      </c>
      <c r="B143" s="117">
        <v>475</v>
      </c>
      <c r="C143" s="117" t="s">
        <v>67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.75" thickBot="1" x14ac:dyDescent="0.3">
      <c r="A144" s="115" t="s">
        <v>3684</v>
      </c>
      <c r="B144" s="117">
        <v>475</v>
      </c>
      <c r="C144" s="117" t="s">
        <v>67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.75" thickBot="1" x14ac:dyDescent="0.3">
      <c r="A145" s="115" t="s">
        <v>3683</v>
      </c>
      <c r="B145" s="117">
        <v>480</v>
      </c>
      <c r="C145" s="117" t="s">
        <v>83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.75" thickBot="1" x14ac:dyDescent="0.3">
      <c r="A146" s="115" t="s">
        <v>3684</v>
      </c>
      <c r="B146" s="117">
        <v>480</v>
      </c>
      <c r="C146" s="117" t="s">
        <v>83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.75" thickBot="1" x14ac:dyDescent="0.3">
      <c r="A147" s="115" t="s">
        <v>3683</v>
      </c>
      <c r="B147" s="117">
        <v>495</v>
      </c>
      <c r="C147" s="117" t="s">
        <v>150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.75" thickBot="1" x14ac:dyDescent="0.3">
      <c r="A148" s="115" t="s">
        <v>3684</v>
      </c>
      <c r="B148" s="117">
        <v>495</v>
      </c>
      <c r="C148" s="117" t="s">
        <v>150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.75" thickBot="1" x14ac:dyDescent="0.3">
      <c r="A149" s="115" t="s">
        <v>3683</v>
      </c>
      <c r="B149" s="117">
        <v>505</v>
      </c>
      <c r="C149" s="117" t="s">
        <v>93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.75" thickBot="1" x14ac:dyDescent="0.3">
      <c r="A150" s="115" t="s">
        <v>3684</v>
      </c>
      <c r="B150" s="117">
        <v>505</v>
      </c>
      <c r="C150" s="117" t="s">
        <v>93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.75" thickBot="1" x14ac:dyDescent="0.3">
      <c r="A151" s="115" t="s">
        <v>3683</v>
      </c>
      <c r="B151" s="117">
        <v>510</v>
      </c>
      <c r="C151" s="117" t="s">
        <v>106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.75" thickBot="1" x14ac:dyDescent="0.3">
      <c r="A152" s="115" t="s">
        <v>3684</v>
      </c>
      <c r="B152" s="117">
        <v>510</v>
      </c>
      <c r="C152" s="117" t="s">
        <v>106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.75" thickBot="1" x14ac:dyDescent="0.3">
      <c r="A153" s="115" t="s">
        <v>3683</v>
      </c>
      <c r="B153" s="117">
        <v>515</v>
      </c>
      <c r="C153" s="117" t="s">
        <v>60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.75" thickBot="1" x14ac:dyDescent="0.3">
      <c r="A154" s="115" t="s">
        <v>3684</v>
      </c>
      <c r="B154" s="117">
        <v>515</v>
      </c>
      <c r="C154" s="117" t="s">
        <v>60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.75" thickBot="1" x14ac:dyDescent="0.3">
      <c r="A155" s="115" t="s">
        <v>3683</v>
      </c>
      <c r="B155" s="117">
        <v>535</v>
      </c>
      <c r="C155" s="117" t="s">
        <v>35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.75" thickBot="1" x14ac:dyDescent="0.3">
      <c r="A156" s="115" t="s">
        <v>3684</v>
      </c>
      <c r="B156" s="117">
        <v>535</v>
      </c>
      <c r="C156" s="117" t="s">
        <v>35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.75" thickBot="1" x14ac:dyDescent="0.3">
      <c r="A157" s="115" t="s">
        <v>3683</v>
      </c>
      <c r="B157" s="117">
        <v>540</v>
      </c>
      <c r="C157" s="117" t="s">
        <v>68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.75" thickBot="1" x14ac:dyDescent="0.3">
      <c r="A158" s="115" t="s">
        <v>3684</v>
      </c>
      <c r="B158" s="117">
        <v>540</v>
      </c>
      <c r="C158" s="117" t="s">
        <v>68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.75" thickBot="1" x14ac:dyDescent="0.3">
      <c r="A159" s="115" t="s">
        <v>3683</v>
      </c>
      <c r="B159" s="117">
        <v>548</v>
      </c>
      <c r="C159" s="117" t="s">
        <v>76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.75" thickBot="1" x14ac:dyDescent="0.3">
      <c r="A160" s="115" t="s">
        <v>3684</v>
      </c>
      <c r="B160" s="117">
        <v>548</v>
      </c>
      <c r="C160" s="117" t="s">
        <v>76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.75" thickBot="1" x14ac:dyDescent="0.3">
      <c r="A161" s="115" t="s">
        <v>3683</v>
      </c>
      <c r="B161" s="117">
        <v>550</v>
      </c>
      <c r="C161" s="117" t="s">
        <v>77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.75" thickBot="1" x14ac:dyDescent="0.3">
      <c r="A162" s="115" t="s">
        <v>3684</v>
      </c>
      <c r="B162" s="117">
        <v>550</v>
      </c>
      <c r="C162" s="117" t="s">
        <v>77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.75" thickBot="1" x14ac:dyDescent="0.3">
      <c r="A163" s="115" t="s">
        <v>3683</v>
      </c>
      <c r="B163" s="117">
        <v>555</v>
      </c>
      <c r="C163" s="117" t="s">
        <v>80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.75" thickBot="1" x14ac:dyDescent="0.3">
      <c r="A164" s="115" t="s">
        <v>3684</v>
      </c>
      <c r="B164" s="117">
        <v>555</v>
      </c>
      <c r="C164" s="117" t="s">
        <v>80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.75" thickBot="1" x14ac:dyDescent="0.3">
      <c r="A165" s="115" t="s">
        <v>3683</v>
      </c>
      <c r="B165" s="117">
        <v>565</v>
      </c>
      <c r="C165" s="117" t="s">
        <v>53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.75" thickBot="1" x14ac:dyDescent="0.3">
      <c r="A166" s="115" t="s">
        <v>3684</v>
      </c>
      <c r="B166" s="117">
        <v>565</v>
      </c>
      <c r="C166" s="117" t="s">
        <v>53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.75" thickBot="1" x14ac:dyDescent="0.3">
      <c r="A167" s="115" t="s">
        <v>3683</v>
      </c>
      <c r="B167" s="117">
        <v>580</v>
      </c>
      <c r="C167" s="117" t="s">
        <v>79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.75" thickBot="1" x14ac:dyDescent="0.3">
      <c r="A168" s="115" t="s">
        <v>3684</v>
      </c>
      <c r="B168" s="117">
        <v>580</v>
      </c>
      <c r="C168" s="117" t="s">
        <v>79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.75" thickBot="1" x14ac:dyDescent="0.3">
      <c r="A169" s="115" t="s">
        <v>3683</v>
      </c>
      <c r="B169" s="117">
        <v>593</v>
      </c>
      <c r="C169" s="117" t="s">
        <v>44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.75" thickBot="1" x14ac:dyDescent="0.3">
      <c r="A170" s="115" t="s">
        <v>3684</v>
      </c>
      <c r="B170" s="117">
        <v>593</v>
      </c>
      <c r="C170" s="117" t="s">
        <v>44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.75" thickBot="1" x14ac:dyDescent="0.3">
      <c r="A171" s="115" t="s">
        <v>3683</v>
      </c>
      <c r="B171" s="117">
        <v>595</v>
      </c>
      <c r="C171" s="117" t="s">
        <v>148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.75" thickBot="1" x14ac:dyDescent="0.3">
      <c r="A172" s="115" t="s">
        <v>3684</v>
      </c>
      <c r="B172" s="117">
        <v>595</v>
      </c>
      <c r="C172" s="117" t="s">
        <v>148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.75" thickBot="1" x14ac:dyDescent="0.3">
      <c r="A173" s="115" t="s">
        <v>3683</v>
      </c>
      <c r="B173" s="117">
        <v>600</v>
      </c>
      <c r="C173" s="117" t="s">
        <v>82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.75" thickBot="1" x14ac:dyDescent="0.3">
      <c r="A174" s="115" t="s">
        <v>3684</v>
      </c>
      <c r="B174" s="117">
        <v>600</v>
      </c>
      <c r="C174" s="117" t="s">
        <v>82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.75" thickBot="1" x14ac:dyDescent="0.3">
      <c r="A175" s="115" t="s">
        <v>3683</v>
      </c>
      <c r="B175" s="117">
        <v>685</v>
      </c>
      <c r="C175" s="117" t="s">
        <v>78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.75" thickBot="1" x14ac:dyDescent="0.3">
      <c r="A176" s="115" t="s">
        <v>3684</v>
      </c>
      <c r="B176" s="117">
        <v>685</v>
      </c>
      <c r="C176" s="117" t="s">
        <v>78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.75" thickBot="1" x14ac:dyDescent="0.3">
      <c r="A177" s="115" t="s">
        <v>3683</v>
      </c>
      <c r="B177" s="117">
        <v>736</v>
      </c>
      <c r="C177" s="117" t="s">
        <v>3789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.75" thickBot="1" x14ac:dyDescent="0.3">
      <c r="A178" s="115" t="s">
        <v>3684</v>
      </c>
      <c r="B178" s="117">
        <v>736</v>
      </c>
      <c r="C178" s="117" t="s">
        <v>3789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.75" thickBot="1" x14ac:dyDescent="0.3">
      <c r="A179" s="115" t="s">
        <v>3683</v>
      </c>
      <c r="B179" s="117">
        <v>745</v>
      </c>
      <c r="C179" s="117" t="s">
        <v>108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.75" thickBot="1" x14ac:dyDescent="0.3">
      <c r="A180" s="115" t="s">
        <v>3684</v>
      </c>
      <c r="B180" s="117">
        <v>745</v>
      </c>
      <c r="C180" s="117" t="s">
        <v>108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.75" thickBot="1" x14ac:dyDescent="0.3">
      <c r="A181" s="115" t="s">
        <v>3683</v>
      </c>
      <c r="B181" s="117">
        <v>748</v>
      </c>
      <c r="C181" s="117" t="s">
        <v>81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.75" thickBot="1" x14ac:dyDescent="0.3">
      <c r="A182" s="115" t="s">
        <v>3684</v>
      </c>
      <c r="B182" s="117">
        <v>748</v>
      </c>
      <c r="C182" s="117" t="s">
        <v>81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.75" thickBot="1" x14ac:dyDescent="0.3">
      <c r="A183" s="115" t="s">
        <v>3683</v>
      </c>
      <c r="B183" s="117">
        <v>750</v>
      </c>
      <c r="C183" s="117" t="s">
        <v>97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.75" thickBot="1" x14ac:dyDescent="0.3">
      <c r="A184" s="115" t="s">
        <v>3684</v>
      </c>
      <c r="B184" s="117">
        <v>750</v>
      </c>
      <c r="C184" s="117" t="s">
        <v>97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.75" thickBot="1" x14ac:dyDescent="0.3">
      <c r="A185" s="115" t="s">
        <v>3683</v>
      </c>
      <c r="B185" s="117">
        <v>754</v>
      </c>
      <c r="C185" s="117" t="s">
        <v>51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.75" thickBot="1" x14ac:dyDescent="0.3">
      <c r="A186" s="115" t="s">
        <v>3684</v>
      </c>
      <c r="B186" s="117">
        <v>754</v>
      </c>
      <c r="C186" s="117" t="s">
        <v>51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.75" thickBot="1" x14ac:dyDescent="0.3">
      <c r="A187" s="115" t="s">
        <v>3683</v>
      </c>
      <c r="B187" s="117">
        <v>757</v>
      </c>
      <c r="C187" s="117" t="s">
        <v>39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.75" thickBot="1" x14ac:dyDescent="0.3">
      <c r="A188" s="115" t="s">
        <v>3684</v>
      </c>
      <c r="B188" s="117">
        <v>757</v>
      </c>
      <c r="C188" s="117" t="s">
        <v>39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.75" thickBot="1" x14ac:dyDescent="0.3">
      <c r="A189" s="115" t="s">
        <v>3683</v>
      </c>
      <c r="B189" s="117">
        <v>758</v>
      </c>
      <c r="C189" s="117" t="s">
        <v>36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.75" thickBot="1" x14ac:dyDescent="0.3">
      <c r="A190" s="115" t="s">
        <v>3684</v>
      </c>
      <c r="B190" s="117">
        <v>758</v>
      </c>
      <c r="C190" s="117" t="s">
        <v>36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.75" thickBot="1" x14ac:dyDescent="0.3">
      <c r="A191" s="115" t="s">
        <v>3683</v>
      </c>
      <c r="B191" s="117">
        <v>760</v>
      </c>
      <c r="C191" s="117" t="s">
        <v>33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.75" thickBot="1" x14ac:dyDescent="0.3">
      <c r="A192" s="115" t="s">
        <v>3684</v>
      </c>
      <c r="B192" s="117">
        <v>760</v>
      </c>
      <c r="C192" s="117" t="s">
        <v>33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.75" thickBot="1" x14ac:dyDescent="0.3">
      <c r="A193" s="115" t="s">
        <v>3683</v>
      </c>
      <c r="B193" s="117">
        <v>773</v>
      </c>
      <c r="C193" s="117" t="s">
        <v>23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.75" thickBot="1" x14ac:dyDescent="0.3">
      <c r="A194" s="115" t="s">
        <v>3684</v>
      </c>
      <c r="B194" s="117">
        <v>773</v>
      </c>
      <c r="C194" s="117" t="s">
        <v>23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.75" thickBot="1" x14ac:dyDescent="0.3">
      <c r="A195" s="115" t="s">
        <v>3683</v>
      </c>
      <c r="B195" s="117">
        <v>775</v>
      </c>
      <c r="C195" s="117" t="s">
        <v>22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.75" thickBot="1" x14ac:dyDescent="0.3">
      <c r="A196" s="115" t="s">
        <v>3684</v>
      </c>
      <c r="B196" s="117">
        <v>775</v>
      </c>
      <c r="C196" s="117" t="s">
        <v>22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.75" thickBot="1" x14ac:dyDescent="0.3">
      <c r="A197" s="115" t="s">
        <v>3683</v>
      </c>
      <c r="B197" s="117">
        <v>779</v>
      </c>
      <c r="C197" s="117" t="s">
        <v>29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.75" thickBot="1" x14ac:dyDescent="0.3">
      <c r="A198" s="115" t="s">
        <v>3684</v>
      </c>
      <c r="B198" s="117">
        <v>779</v>
      </c>
      <c r="C198" s="117" t="s">
        <v>29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.75" thickBot="1" x14ac:dyDescent="0.3">
      <c r="A199" s="115" t="s">
        <v>3683</v>
      </c>
      <c r="B199" s="117">
        <v>784</v>
      </c>
      <c r="C199" s="117" t="s">
        <v>24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.75" thickBot="1" x14ac:dyDescent="0.3">
      <c r="A200" s="115" t="s">
        <v>3684</v>
      </c>
      <c r="B200" s="117">
        <v>784</v>
      </c>
      <c r="C200" s="117" t="s">
        <v>24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.75" thickBot="1" x14ac:dyDescent="0.3">
      <c r="A201" s="115" t="s">
        <v>3683</v>
      </c>
      <c r="B201" s="117">
        <v>788</v>
      </c>
      <c r="C201" s="117" t="s">
        <v>21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.75" thickBot="1" x14ac:dyDescent="0.3">
      <c r="A202" s="115" t="s">
        <v>3684</v>
      </c>
      <c r="B202" s="117">
        <v>788</v>
      </c>
      <c r="C202" s="117" t="s">
        <v>21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.75" thickBot="1" x14ac:dyDescent="0.3">
      <c r="A203" s="115" t="s">
        <v>3683</v>
      </c>
      <c r="B203" s="117">
        <v>792</v>
      </c>
      <c r="C203" s="117" t="s">
        <v>26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.75" thickBot="1" x14ac:dyDescent="0.3">
      <c r="A204" s="115" t="s">
        <v>3684</v>
      </c>
      <c r="B204" s="117">
        <v>792</v>
      </c>
      <c r="C204" s="117" t="s">
        <v>26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.75" thickBot="1" x14ac:dyDescent="0.3">
      <c r="A205" s="115" t="s">
        <v>3683</v>
      </c>
      <c r="B205" s="117">
        <v>796</v>
      </c>
      <c r="C205" s="117" t="s">
        <v>25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.75" thickBot="1" x14ac:dyDescent="0.3">
      <c r="A206" s="115" t="s">
        <v>3684</v>
      </c>
      <c r="B206" s="117">
        <v>796</v>
      </c>
      <c r="C206" s="117" t="s">
        <v>25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.75" thickBot="1" x14ac:dyDescent="0.3">
      <c r="A207" s="115" t="s">
        <v>3683</v>
      </c>
      <c r="B207" s="117">
        <v>802</v>
      </c>
      <c r="C207" s="117" t="s">
        <v>27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.75" thickBot="1" x14ac:dyDescent="0.3">
      <c r="A208" s="115" t="s">
        <v>3684</v>
      </c>
      <c r="B208" s="117">
        <v>802</v>
      </c>
      <c r="C208" s="117" t="s">
        <v>27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.75" thickBot="1" x14ac:dyDescent="0.3">
      <c r="A209" s="115" t="s">
        <v>3683</v>
      </c>
      <c r="B209" s="117">
        <v>803</v>
      </c>
      <c r="C209" s="117" t="s">
        <v>28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.75" thickBot="1" x14ac:dyDescent="0.3">
      <c r="A210" s="115" t="s">
        <v>3684</v>
      </c>
      <c r="B210" s="117">
        <v>803</v>
      </c>
      <c r="C210" s="117" t="s">
        <v>28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.75" thickBot="1" x14ac:dyDescent="0.3">
      <c r="A211" s="115" t="s">
        <v>3683</v>
      </c>
      <c r="B211" s="117">
        <v>805</v>
      </c>
      <c r="C211" s="117" t="s">
        <v>46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.75" thickBot="1" x14ac:dyDescent="0.3">
      <c r="A212" s="115" t="s">
        <v>3684</v>
      </c>
      <c r="B212" s="117">
        <v>805</v>
      </c>
      <c r="C212" s="117" t="s">
        <v>46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.75" thickBot="1" x14ac:dyDescent="0.3">
      <c r="A213" s="115" t="s">
        <v>3683</v>
      </c>
      <c r="B213" s="117">
        <v>820</v>
      </c>
      <c r="C213" s="117" t="s">
        <v>66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.75" thickBot="1" x14ac:dyDescent="0.3">
      <c r="A214" s="115" t="s">
        <v>3684</v>
      </c>
      <c r="B214" s="117">
        <v>820</v>
      </c>
      <c r="C214" s="117" t="s">
        <v>66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.75" thickBot="1" x14ac:dyDescent="0.3">
      <c r="A215" s="115" t="s">
        <v>3683</v>
      </c>
      <c r="B215" s="117">
        <v>830</v>
      </c>
      <c r="C215" s="117" t="s">
        <v>69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.75" thickBot="1" x14ac:dyDescent="0.3">
      <c r="A216" s="115" t="s">
        <v>3684</v>
      </c>
      <c r="B216" s="117">
        <v>830</v>
      </c>
      <c r="C216" s="117" t="s">
        <v>69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.75" thickBot="1" x14ac:dyDescent="0.3">
      <c r="A217" s="115" t="s">
        <v>3683</v>
      </c>
      <c r="B217" s="117">
        <v>855</v>
      </c>
      <c r="C217" s="117" t="s">
        <v>42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.75" thickBot="1" x14ac:dyDescent="0.3">
      <c r="A218" s="115" t="s">
        <v>3684</v>
      </c>
      <c r="B218" s="117">
        <v>855</v>
      </c>
      <c r="C218" s="117" t="s">
        <v>42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.75" thickBot="1" x14ac:dyDescent="0.3">
      <c r="A219" s="115" t="s">
        <v>3683</v>
      </c>
      <c r="B219" s="117">
        <v>870</v>
      </c>
      <c r="C219" s="117" t="s">
        <v>62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.75" thickBot="1" x14ac:dyDescent="0.3">
      <c r="A220" s="115" t="s">
        <v>3684</v>
      </c>
      <c r="B220" s="117">
        <v>870</v>
      </c>
      <c r="C220" s="117" t="s">
        <v>62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.75" thickBot="1" x14ac:dyDescent="0.3">
      <c r="A221" s="115" t="s">
        <v>3683</v>
      </c>
      <c r="B221" s="117">
        <v>880</v>
      </c>
      <c r="C221" s="117" t="s">
        <v>100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.75" thickBot="1" x14ac:dyDescent="0.3">
      <c r="A222" s="115" t="s">
        <v>3684</v>
      </c>
      <c r="B222" s="117">
        <v>880</v>
      </c>
      <c r="C222" s="117" t="s">
        <v>100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.75" thickBot="1" x14ac:dyDescent="0.3">
      <c r="A223" s="115" t="s">
        <v>3683</v>
      </c>
      <c r="B223" s="117">
        <v>882</v>
      </c>
      <c r="C223" s="117" t="s">
        <v>104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.75" thickBot="1" x14ac:dyDescent="0.3">
      <c r="A224" s="115" t="s">
        <v>3684</v>
      </c>
      <c r="B224" s="117">
        <v>882</v>
      </c>
      <c r="C224" s="117" t="s">
        <v>104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.75" thickBot="1" x14ac:dyDescent="0.3">
      <c r="A225" s="115" t="s">
        <v>3683</v>
      </c>
      <c r="B225" s="117">
        <v>884</v>
      </c>
      <c r="C225" s="117" t="s">
        <v>102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.75" thickBot="1" x14ac:dyDescent="0.3">
      <c r="A226" s="115" t="s">
        <v>3684</v>
      </c>
      <c r="B226" s="117">
        <v>884</v>
      </c>
      <c r="C226" s="117" t="s">
        <v>102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.75" thickBot="1" x14ac:dyDescent="0.3">
      <c r="A227" s="115" t="s">
        <v>3683</v>
      </c>
      <c r="B227" s="117">
        <v>886</v>
      </c>
      <c r="C227" s="117" t="s">
        <v>101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.75" thickBot="1" x14ac:dyDescent="0.3">
      <c r="A228" s="115" t="s">
        <v>3684</v>
      </c>
      <c r="B228" s="117">
        <v>886</v>
      </c>
      <c r="C228" s="117" t="s">
        <v>101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.75" thickBot="1" x14ac:dyDescent="0.3">
      <c r="A229" s="115" t="s">
        <v>3683</v>
      </c>
      <c r="B229" s="117">
        <v>888</v>
      </c>
      <c r="C229" s="117" t="s">
        <v>103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.75" thickBot="1" x14ac:dyDescent="0.3">
      <c r="A230" s="115" t="s">
        <v>3684</v>
      </c>
      <c r="B230" s="117">
        <v>888</v>
      </c>
      <c r="C230" s="117" t="s">
        <v>103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.75" thickBot="1" x14ac:dyDescent="0.3">
      <c r="A231" s="115" t="s">
        <v>3683</v>
      </c>
      <c r="B231" s="117">
        <v>890</v>
      </c>
      <c r="C231" s="117" t="s">
        <v>95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.75" thickBot="1" x14ac:dyDescent="0.3">
      <c r="A232" s="115" t="s">
        <v>3684</v>
      </c>
      <c r="B232" s="117">
        <v>890</v>
      </c>
      <c r="C232" s="117" t="s">
        <v>95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.75" thickBot="1" x14ac:dyDescent="0.3">
      <c r="A233" s="115" t="s">
        <v>3684</v>
      </c>
      <c r="B233" s="117">
        <v>905</v>
      </c>
      <c r="C233" s="117" t="s">
        <v>138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.75" thickBot="1" x14ac:dyDescent="0.3">
      <c r="A234" s="115" t="s">
        <v>3681</v>
      </c>
      <c r="B234" s="117">
        <v>905</v>
      </c>
      <c r="C234" s="117" t="s">
        <v>138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.75" thickBot="1" x14ac:dyDescent="0.3">
      <c r="A235" s="115" t="s">
        <v>3683</v>
      </c>
      <c r="B235" s="117">
        <v>910</v>
      </c>
      <c r="C235" s="117" t="s">
        <v>63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.75" thickBot="1" x14ac:dyDescent="0.3">
      <c r="A236" s="115" t="s">
        <v>3684</v>
      </c>
      <c r="B236" s="117">
        <v>910</v>
      </c>
      <c r="C236" s="117" t="s">
        <v>63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.75" thickBot="1" x14ac:dyDescent="0.3">
      <c r="A237" s="115" t="s">
        <v>3683</v>
      </c>
      <c r="B237" s="117">
        <v>930</v>
      </c>
      <c r="C237" s="117" t="s">
        <v>75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.75" thickBot="1" x14ac:dyDescent="0.3">
      <c r="A238" s="115" t="s">
        <v>3684</v>
      </c>
      <c r="B238" s="117">
        <v>930</v>
      </c>
      <c r="C238" s="117" t="s">
        <v>75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.75" thickBot="1" x14ac:dyDescent="0.3">
      <c r="A239" s="115" t="s">
        <v>3683</v>
      </c>
      <c r="B239" s="117">
        <v>950</v>
      </c>
      <c r="C239" s="117" t="s">
        <v>30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.75" thickBot="1" x14ac:dyDescent="0.3">
      <c r="A240" s="115" t="s">
        <v>3684</v>
      </c>
      <c r="B240" s="117">
        <v>950</v>
      </c>
      <c r="C240" s="117" t="s">
        <v>30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.75" thickBot="1" x14ac:dyDescent="0.3">
      <c r="A241" s="115" t="s">
        <v>3683</v>
      </c>
      <c r="B241" s="117">
        <v>960</v>
      </c>
      <c r="C241" s="117" t="s">
        <v>86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.75" thickBot="1" x14ac:dyDescent="0.3">
      <c r="A242" s="115" t="s">
        <v>3684</v>
      </c>
      <c r="B242" s="117">
        <v>960</v>
      </c>
      <c r="C242" s="117" t="s">
        <v>86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.75" thickBot="1" x14ac:dyDescent="0.3">
      <c r="A243" s="115" t="s">
        <v>3683</v>
      </c>
      <c r="B243" s="117">
        <v>965</v>
      </c>
      <c r="C243" s="117" t="s">
        <v>20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.75" thickBot="1" x14ac:dyDescent="0.3">
      <c r="A244" s="115" t="s">
        <v>3684</v>
      </c>
      <c r="B244" s="117">
        <v>965</v>
      </c>
      <c r="C244" s="117" t="s">
        <v>20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.75" thickBot="1" x14ac:dyDescent="0.3">
      <c r="A245" s="115" t="s">
        <v>3683</v>
      </c>
      <c r="B245" s="117">
        <v>970</v>
      </c>
      <c r="C245" s="117" t="s">
        <v>41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.75" thickBot="1" x14ac:dyDescent="0.3">
      <c r="A246" s="115" t="s">
        <v>3684</v>
      </c>
      <c r="B246" s="117">
        <v>970</v>
      </c>
      <c r="C246" s="117" t="s">
        <v>41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.75" thickBot="1" x14ac:dyDescent="0.3">
      <c r="A247" s="115" t="s">
        <v>3683</v>
      </c>
      <c r="B247" s="117">
        <v>980</v>
      </c>
      <c r="C247" s="117" t="s">
        <v>110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.75" thickBot="1" x14ac:dyDescent="0.3">
      <c r="A248" s="115" t="s">
        <v>3684</v>
      </c>
      <c r="B248" s="117">
        <v>980</v>
      </c>
      <c r="C248" s="117" t="s">
        <v>110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.75" thickBot="1" x14ac:dyDescent="0.3">
      <c r="A249" s="115" t="s">
        <v>3683</v>
      </c>
      <c r="B249" s="117">
        <v>990</v>
      </c>
      <c r="C249" s="117" t="s">
        <v>109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25">
      <c r="A250" s="114" t="s">
        <v>3684</v>
      </c>
      <c r="B250" s="112">
        <v>990</v>
      </c>
      <c r="C250" s="112" t="s">
        <v>109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24" workbookViewId="0">
      <selection activeCell="G27" sqref="G27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7" customWidth="1"/>
    <col min="10" max="10" width="23.5703125" style="137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3672</v>
      </c>
      <c r="D1" s="126" t="s">
        <v>177</v>
      </c>
      <c r="E1" s="126" t="s">
        <v>3816</v>
      </c>
      <c r="F1" s="126" t="s">
        <v>178</v>
      </c>
      <c r="I1" s="164" t="s">
        <v>3746</v>
      </c>
      <c r="J1" s="164" t="s">
        <v>3745</v>
      </c>
      <c r="K1" s="126" t="s">
        <v>1</v>
      </c>
      <c r="L1" s="126" t="s">
        <v>169</v>
      </c>
      <c r="M1" s="126" t="s">
        <v>3688</v>
      </c>
      <c r="N1" s="126" t="s">
        <v>3778</v>
      </c>
    </row>
    <row r="2" spans="3:14" x14ac:dyDescent="0.25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5" t="s">
        <v>3848</v>
      </c>
      <c r="J2" s="165" t="s">
        <v>3849</v>
      </c>
      <c r="K2" s="127" t="s">
        <v>3943</v>
      </c>
      <c r="L2" s="127" t="s">
        <v>3682</v>
      </c>
      <c r="M2" s="127" t="s">
        <v>3689</v>
      </c>
      <c r="N2" s="159" t="s">
        <v>3994</v>
      </c>
    </row>
    <row r="3" spans="3:14" x14ac:dyDescent="0.25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6" t="s">
        <v>3825</v>
      </c>
      <c r="J3" s="165" t="s">
        <v>3824</v>
      </c>
      <c r="K3" s="127" t="s">
        <v>2</v>
      </c>
      <c r="L3" s="127" t="s">
        <v>3683</v>
      </c>
      <c r="M3" s="127" t="s">
        <v>3691</v>
      </c>
      <c r="N3" s="159" t="s">
        <v>3985</v>
      </c>
    </row>
    <row r="4" spans="3:14" x14ac:dyDescent="0.25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68" t="s">
        <v>3894</v>
      </c>
      <c r="J4" s="165" t="s">
        <v>3894</v>
      </c>
      <c r="K4" s="129" t="s">
        <v>3931</v>
      </c>
      <c r="L4" s="127" t="s">
        <v>3684</v>
      </c>
      <c r="M4" s="127" t="s">
        <v>3690</v>
      </c>
      <c r="N4" s="159" t="s">
        <v>3982</v>
      </c>
    </row>
    <row r="5" spans="3:14" x14ac:dyDescent="0.25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68" t="s">
        <v>3827</v>
      </c>
      <c r="J5" s="165" t="s">
        <v>3826</v>
      </c>
      <c r="K5" s="127" t="s">
        <v>3</v>
      </c>
      <c r="L5" s="127" t="s">
        <v>3686</v>
      </c>
      <c r="M5" s="127" t="s">
        <v>3692</v>
      </c>
      <c r="N5" s="159" t="s">
        <v>3995</v>
      </c>
    </row>
    <row r="6" spans="3:14" x14ac:dyDescent="0.25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68" t="s">
        <v>3895</v>
      </c>
      <c r="J6" s="165" t="s">
        <v>3896</v>
      </c>
      <c r="K6" s="127" t="s">
        <v>4002</v>
      </c>
      <c r="L6" s="127" t="s">
        <v>3685</v>
      </c>
      <c r="N6" s="159" t="s">
        <v>3983</v>
      </c>
    </row>
    <row r="7" spans="3:14" x14ac:dyDescent="0.25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5" t="s">
        <v>3704</v>
      </c>
      <c r="J7" s="165" t="s">
        <v>3705</v>
      </c>
      <c r="K7" s="127" t="s">
        <v>4003</v>
      </c>
      <c r="L7" s="127" t="s">
        <v>3680</v>
      </c>
      <c r="N7" s="159" t="s">
        <v>3996</v>
      </c>
    </row>
    <row r="8" spans="3:14" x14ac:dyDescent="0.25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68" t="s">
        <v>3831</v>
      </c>
      <c r="J8" s="165" t="s">
        <v>3830</v>
      </c>
      <c r="K8" s="127" t="s">
        <v>8</v>
      </c>
      <c r="L8" s="127" t="s">
        <v>170</v>
      </c>
      <c r="N8" s="159" t="s">
        <v>3930</v>
      </c>
    </row>
    <row r="9" spans="3:14" x14ac:dyDescent="0.25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65" t="s">
        <v>3822</v>
      </c>
      <c r="J9" s="165" t="s">
        <v>3823</v>
      </c>
      <c r="K9" s="127" t="s">
        <v>4</v>
      </c>
      <c r="L9" s="127" t="s">
        <v>3681</v>
      </c>
      <c r="N9" s="159" t="s">
        <v>3800</v>
      </c>
    </row>
    <row r="10" spans="3:14" x14ac:dyDescent="0.25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68" t="s">
        <v>3897</v>
      </c>
      <c r="J10" s="165" t="s">
        <v>3898</v>
      </c>
      <c r="K10" s="127" t="s">
        <v>3980</v>
      </c>
      <c r="L10" s="127" t="s">
        <v>3687</v>
      </c>
      <c r="N10" s="159" t="s">
        <v>3801</v>
      </c>
    </row>
    <row r="11" spans="3:14" x14ac:dyDescent="0.25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68" t="s">
        <v>3834</v>
      </c>
      <c r="J11" s="165" t="s">
        <v>3835</v>
      </c>
      <c r="K11" s="127" t="s">
        <v>3981</v>
      </c>
      <c r="N11" s="159" t="s">
        <v>3777</v>
      </c>
    </row>
    <row r="12" spans="3:14" x14ac:dyDescent="0.25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68" t="s">
        <v>3833</v>
      </c>
      <c r="J12" s="165" t="s">
        <v>3832</v>
      </c>
      <c r="K12" s="127" t="s">
        <v>3959</v>
      </c>
      <c r="N12" s="159" t="s">
        <v>3802</v>
      </c>
    </row>
    <row r="13" spans="3:14" x14ac:dyDescent="0.25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68" t="s">
        <v>3838</v>
      </c>
      <c r="J13" s="165" t="s">
        <v>3836</v>
      </c>
      <c r="K13" s="127" t="s">
        <v>3960</v>
      </c>
      <c r="N13" s="159" t="s">
        <v>3795</v>
      </c>
    </row>
    <row r="14" spans="3:14" x14ac:dyDescent="0.25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68" t="s">
        <v>3938</v>
      </c>
      <c r="J14" s="165" t="s">
        <v>3939</v>
      </c>
      <c r="K14" s="127" t="s">
        <v>5</v>
      </c>
      <c r="N14" s="159" t="s">
        <v>3779</v>
      </c>
    </row>
    <row r="15" spans="3:14" x14ac:dyDescent="0.25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68" t="s">
        <v>3828</v>
      </c>
      <c r="J15" s="165" t="s">
        <v>3829</v>
      </c>
      <c r="K15" s="127" t="s">
        <v>6</v>
      </c>
      <c r="N15" s="159" t="s">
        <v>3997</v>
      </c>
    </row>
    <row r="16" spans="3:14" x14ac:dyDescent="0.25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5" t="s">
        <v>3706</v>
      </c>
      <c r="J16" s="165" t="s">
        <v>3707</v>
      </c>
      <c r="K16" s="127" t="s">
        <v>4004</v>
      </c>
      <c r="N16" s="159" t="s">
        <v>3998</v>
      </c>
    </row>
    <row r="17" spans="3:14" x14ac:dyDescent="0.25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5" t="s">
        <v>3899</v>
      </c>
      <c r="J17" s="165" t="s">
        <v>3900</v>
      </c>
      <c r="K17" s="127" t="s">
        <v>4005</v>
      </c>
      <c r="N17" s="159" t="s">
        <v>3792</v>
      </c>
    </row>
    <row r="18" spans="3:14" x14ac:dyDescent="0.25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68" t="s">
        <v>3843</v>
      </c>
      <c r="J18" s="165" t="s">
        <v>3844</v>
      </c>
      <c r="K18" s="127" t="s">
        <v>4006</v>
      </c>
      <c r="N18" s="159" t="s">
        <v>3781</v>
      </c>
    </row>
    <row r="19" spans="3:14" x14ac:dyDescent="0.25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68" t="s">
        <v>3840</v>
      </c>
      <c r="J19" s="165" t="s">
        <v>3840</v>
      </c>
      <c r="K19" s="127" t="s">
        <v>3962</v>
      </c>
      <c r="N19" s="159" t="s">
        <v>3993</v>
      </c>
    </row>
    <row r="20" spans="3:14" x14ac:dyDescent="0.25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68" t="s">
        <v>3846</v>
      </c>
      <c r="J20" s="165" t="s">
        <v>3845</v>
      </c>
      <c r="K20" s="127" t="s">
        <v>3961</v>
      </c>
      <c r="N20" s="159" t="s">
        <v>3999</v>
      </c>
    </row>
    <row r="21" spans="3:14" x14ac:dyDescent="0.25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68" t="s">
        <v>3934</v>
      </c>
      <c r="J21" s="165" t="s">
        <v>3936</v>
      </c>
      <c r="K21" s="127" t="s">
        <v>9</v>
      </c>
      <c r="N21" s="159" t="s">
        <v>3793</v>
      </c>
    </row>
    <row r="22" spans="3:14" x14ac:dyDescent="0.25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68" t="s">
        <v>3935</v>
      </c>
      <c r="J22" s="165" t="s">
        <v>3937</v>
      </c>
      <c r="K22" s="127" t="s">
        <v>7</v>
      </c>
      <c r="N22" s="159" t="s">
        <v>4000</v>
      </c>
    </row>
    <row r="23" spans="3:14" x14ac:dyDescent="0.25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68" t="s">
        <v>3944</v>
      </c>
      <c r="J23" s="165" t="s">
        <v>3945</v>
      </c>
      <c r="N23" s="159" t="s">
        <v>3780</v>
      </c>
    </row>
    <row r="24" spans="3:14" x14ac:dyDescent="0.25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5" t="s">
        <v>3710</v>
      </c>
      <c r="J24" s="165" t="s">
        <v>3711</v>
      </c>
      <c r="N24" s="159" t="s">
        <v>3776</v>
      </c>
    </row>
    <row r="25" spans="3:14" x14ac:dyDescent="0.25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68" t="s">
        <v>3839</v>
      </c>
      <c r="J25" s="165" t="s">
        <v>3837</v>
      </c>
      <c r="N25" s="159" t="s">
        <v>4001</v>
      </c>
    </row>
    <row r="26" spans="3:14" x14ac:dyDescent="0.25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5" t="s">
        <v>3903</v>
      </c>
      <c r="J26" s="165" t="s">
        <v>3904</v>
      </c>
      <c r="N26" s="159" t="s">
        <v>3775</v>
      </c>
    </row>
    <row r="27" spans="3:14" x14ac:dyDescent="0.25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5" t="s">
        <v>3891</v>
      </c>
      <c r="J27" s="165" t="s">
        <v>3892</v>
      </c>
      <c r="N27" s="159" t="s">
        <v>3984</v>
      </c>
    </row>
    <row r="28" spans="3:14" x14ac:dyDescent="0.25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5" t="s">
        <v>3901</v>
      </c>
      <c r="J28" s="165" t="s">
        <v>3902</v>
      </c>
      <c r="N28" s="159" t="s">
        <v>3794</v>
      </c>
    </row>
    <row r="29" spans="3:14" x14ac:dyDescent="0.25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5" t="s">
        <v>3708</v>
      </c>
      <c r="J29" s="165" t="s">
        <v>3709</v>
      </c>
    </row>
    <row r="30" spans="3:14" x14ac:dyDescent="0.25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5" t="s">
        <v>3958</v>
      </c>
      <c r="J30" s="165" t="s">
        <v>3957</v>
      </c>
    </row>
    <row r="31" spans="3:14" x14ac:dyDescent="0.25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68" t="s">
        <v>3841</v>
      </c>
      <c r="J31" s="165" t="s">
        <v>3842</v>
      </c>
    </row>
    <row r="32" spans="3:14" x14ac:dyDescent="0.25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5" t="s">
        <v>3702</v>
      </c>
      <c r="J32" s="165" t="s">
        <v>18</v>
      </c>
    </row>
    <row r="33" spans="3:10" x14ac:dyDescent="0.25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5" t="s">
        <v>3712</v>
      </c>
      <c r="J33" s="165" t="s">
        <v>3712</v>
      </c>
    </row>
    <row r="34" spans="3:10" x14ac:dyDescent="0.25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68" t="s">
        <v>3847</v>
      </c>
      <c r="J34" s="165" t="s">
        <v>3847</v>
      </c>
    </row>
    <row r="35" spans="3:10" x14ac:dyDescent="0.25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5" t="s">
        <v>3713</v>
      </c>
      <c r="J35" s="165" t="s">
        <v>3714</v>
      </c>
    </row>
    <row r="36" spans="3:10" x14ac:dyDescent="0.25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5" t="s">
        <v>3782</v>
      </c>
      <c r="J36" s="165" t="s">
        <v>3783</v>
      </c>
    </row>
    <row r="37" spans="3:10" x14ac:dyDescent="0.25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5" t="s">
        <v>3967</v>
      </c>
      <c r="J37" s="165" t="s">
        <v>3968</v>
      </c>
    </row>
    <row r="38" spans="3:10" x14ac:dyDescent="0.25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5" t="s">
        <v>3715</v>
      </c>
      <c r="J38" s="165" t="s">
        <v>3716</v>
      </c>
    </row>
    <row r="39" spans="3:10" x14ac:dyDescent="0.25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5" t="s">
        <v>3717</v>
      </c>
      <c r="J39" s="165" t="s">
        <v>3718</v>
      </c>
    </row>
    <row r="40" spans="3:10" x14ac:dyDescent="0.25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5" t="s">
        <v>3905</v>
      </c>
      <c r="J40" s="165" t="s">
        <v>3906</v>
      </c>
    </row>
    <row r="41" spans="3:10" x14ac:dyDescent="0.25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5" t="s">
        <v>3907</v>
      </c>
      <c r="J41" s="165" t="s">
        <v>3908</v>
      </c>
    </row>
    <row r="42" spans="3:10" x14ac:dyDescent="0.25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65" t="s">
        <v>3719</v>
      </c>
      <c r="J42" s="165" t="s">
        <v>3720</v>
      </c>
    </row>
    <row r="43" spans="3:10" x14ac:dyDescent="0.25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68" t="s">
        <v>3854</v>
      </c>
      <c r="J43" s="165" t="s">
        <v>3854</v>
      </c>
    </row>
    <row r="44" spans="3:10" x14ac:dyDescent="0.25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68" t="s">
        <v>3853</v>
      </c>
      <c r="J44" s="165" t="s">
        <v>3852</v>
      </c>
    </row>
    <row r="45" spans="3:10" x14ac:dyDescent="0.25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68" t="s">
        <v>3851</v>
      </c>
      <c r="J45" s="165" t="s">
        <v>3850</v>
      </c>
    </row>
    <row r="46" spans="3:10" x14ac:dyDescent="0.25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5" t="s">
        <v>3721</v>
      </c>
      <c r="J46" s="165" t="s">
        <v>3722</v>
      </c>
    </row>
    <row r="47" spans="3:10" x14ac:dyDescent="0.25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5" t="s">
        <v>3946</v>
      </c>
      <c r="J47" s="165" t="s">
        <v>3947</v>
      </c>
    </row>
    <row r="48" spans="3:10" x14ac:dyDescent="0.25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5" t="s">
        <v>3974</v>
      </c>
      <c r="J48" s="165" t="s">
        <v>3975</v>
      </c>
    </row>
    <row r="49" spans="3:10" x14ac:dyDescent="0.25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65" t="s">
        <v>3698</v>
      </c>
      <c r="J49" s="165" t="s">
        <v>14</v>
      </c>
    </row>
    <row r="50" spans="3:10" x14ac:dyDescent="0.25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5" t="s">
        <v>3723</v>
      </c>
      <c r="J50" s="165" t="s">
        <v>3724</v>
      </c>
    </row>
    <row r="51" spans="3:10" x14ac:dyDescent="0.25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68" t="s">
        <v>3879</v>
      </c>
      <c r="J51" s="165" t="s">
        <v>3880</v>
      </c>
    </row>
    <row r="52" spans="3:10" x14ac:dyDescent="0.25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5" t="s">
        <v>3725</v>
      </c>
      <c r="J52" s="165" t="s">
        <v>3726</v>
      </c>
    </row>
    <row r="53" spans="3:10" x14ac:dyDescent="0.25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5" t="s">
        <v>3774</v>
      </c>
      <c r="J53" s="165" t="s">
        <v>3771</v>
      </c>
    </row>
    <row r="54" spans="3:10" x14ac:dyDescent="0.25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5" t="s">
        <v>3883</v>
      </c>
      <c r="J54" s="165" t="s">
        <v>3884</v>
      </c>
    </row>
    <row r="55" spans="3:10" x14ac:dyDescent="0.25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5" t="s">
        <v>3940</v>
      </c>
      <c r="J55" s="165" t="s">
        <v>3941</v>
      </c>
    </row>
    <row r="56" spans="3:10" x14ac:dyDescent="0.25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5" t="s">
        <v>3700</v>
      </c>
      <c r="J56" s="165" t="s">
        <v>16</v>
      </c>
    </row>
    <row r="57" spans="3:10" x14ac:dyDescent="0.25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5" t="s">
        <v>3727</v>
      </c>
      <c r="J57" s="165" t="s">
        <v>3727</v>
      </c>
    </row>
    <row r="58" spans="3:10" x14ac:dyDescent="0.25">
      <c r="C58" s="128">
        <v>320</v>
      </c>
      <c r="D58" s="128" t="s">
        <v>105</v>
      </c>
      <c r="E58" s="128">
        <v>4</v>
      </c>
      <c r="F58" s="128" t="s">
        <v>3796</v>
      </c>
      <c r="G58" s="129" t="s">
        <v>1912</v>
      </c>
      <c r="H58" s="129"/>
      <c r="I58" s="165" t="s">
        <v>3767</v>
      </c>
      <c r="J58" s="165" t="s">
        <v>3768</v>
      </c>
    </row>
    <row r="59" spans="3:10" x14ac:dyDescent="0.25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5" t="s">
        <v>3769</v>
      </c>
      <c r="J59" s="165" t="s">
        <v>3770</v>
      </c>
    </row>
    <row r="60" spans="3:10" x14ac:dyDescent="0.25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5" t="s">
        <v>3909</v>
      </c>
      <c r="J60" s="165" t="s">
        <v>3910</v>
      </c>
    </row>
    <row r="61" spans="3:10" x14ac:dyDescent="0.25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5" t="s">
        <v>3728</v>
      </c>
      <c r="J61" s="165" t="s">
        <v>3729</v>
      </c>
    </row>
    <row r="62" spans="3:10" x14ac:dyDescent="0.25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65" t="s">
        <v>3991</v>
      </c>
      <c r="J62" s="165" t="s">
        <v>3992</v>
      </c>
    </row>
    <row r="63" spans="3:10" x14ac:dyDescent="0.25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5" t="s">
        <v>3697</v>
      </c>
      <c r="J63" s="165" t="s">
        <v>13</v>
      </c>
    </row>
    <row r="64" spans="3:10" x14ac:dyDescent="0.25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5" t="s">
        <v>3911</v>
      </c>
      <c r="J64" s="165" t="s">
        <v>3912</v>
      </c>
    </row>
    <row r="65" spans="3:10" x14ac:dyDescent="0.25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8" t="s">
        <v>3893</v>
      </c>
      <c r="J65" s="165" t="s">
        <v>3855</v>
      </c>
    </row>
    <row r="66" spans="3:10" x14ac:dyDescent="0.25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65" t="s">
        <v>3730</v>
      </c>
      <c r="J66" s="165" t="s">
        <v>3731</v>
      </c>
    </row>
    <row r="67" spans="3:10" x14ac:dyDescent="0.25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5" t="s">
        <v>3694</v>
      </c>
      <c r="J67" s="165" t="s">
        <v>10</v>
      </c>
    </row>
    <row r="68" spans="3:10" x14ac:dyDescent="0.25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5" t="s">
        <v>3695</v>
      </c>
      <c r="J68" s="165" t="s">
        <v>11</v>
      </c>
    </row>
    <row r="69" spans="3:10" x14ac:dyDescent="0.25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5" t="s">
        <v>3976</v>
      </c>
      <c r="J69" s="165" t="s">
        <v>3977</v>
      </c>
    </row>
    <row r="70" spans="3:10" x14ac:dyDescent="0.25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5" t="s">
        <v>3696</v>
      </c>
      <c r="J70" s="165" t="s">
        <v>12</v>
      </c>
    </row>
    <row r="71" spans="3:10" x14ac:dyDescent="0.25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5" t="s">
        <v>3765</v>
      </c>
      <c r="J71" s="165" t="s">
        <v>3969</v>
      </c>
    </row>
    <row r="72" spans="3:10" x14ac:dyDescent="0.25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5" t="s">
        <v>3913</v>
      </c>
      <c r="J72" s="165" t="s">
        <v>3914</v>
      </c>
    </row>
    <row r="73" spans="3:10" x14ac:dyDescent="0.25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65" t="s">
        <v>3972</v>
      </c>
      <c r="J73" s="165" t="s">
        <v>3973</v>
      </c>
    </row>
    <row r="74" spans="3:10" x14ac:dyDescent="0.25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65" t="s">
        <v>3887</v>
      </c>
      <c r="J74" s="165" t="s">
        <v>3888</v>
      </c>
    </row>
    <row r="75" spans="3:10" x14ac:dyDescent="0.25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67" t="s">
        <v>3766</v>
      </c>
      <c r="J75" s="165" t="s">
        <v>3732</v>
      </c>
    </row>
    <row r="76" spans="3:10" x14ac:dyDescent="0.25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7" t="s">
        <v>3948</v>
      </c>
      <c r="J76" s="165" t="s">
        <v>3949</v>
      </c>
    </row>
    <row r="77" spans="3:10" x14ac:dyDescent="0.25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5" t="s">
        <v>3733</v>
      </c>
      <c r="J77" s="165" t="s">
        <v>3734</v>
      </c>
    </row>
    <row r="78" spans="3:10" x14ac:dyDescent="0.25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8" t="s">
        <v>3858</v>
      </c>
      <c r="J78" s="165" t="s">
        <v>3859</v>
      </c>
    </row>
    <row r="79" spans="3:10" x14ac:dyDescent="0.25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8" t="s">
        <v>3856</v>
      </c>
      <c r="J79" s="165" t="s">
        <v>3857</v>
      </c>
    </row>
    <row r="80" spans="3:10" x14ac:dyDescent="0.25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8" t="s">
        <v>3860</v>
      </c>
      <c r="J80" s="165" t="s">
        <v>3861</v>
      </c>
    </row>
    <row r="81" spans="3:10" x14ac:dyDescent="0.25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68" t="s">
        <v>3986</v>
      </c>
      <c r="J81" s="165" t="s">
        <v>3987</v>
      </c>
    </row>
    <row r="82" spans="3:10" x14ac:dyDescent="0.25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65" t="s">
        <v>3970</v>
      </c>
      <c r="J82" s="165" t="s">
        <v>3971</v>
      </c>
    </row>
    <row r="83" spans="3:10" x14ac:dyDescent="0.25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65" t="s">
        <v>3889</v>
      </c>
      <c r="J83" s="165" t="s">
        <v>3890</v>
      </c>
    </row>
    <row r="84" spans="3:10" x14ac:dyDescent="0.25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65" t="s">
        <v>3703</v>
      </c>
      <c r="J84" s="165" t="s">
        <v>19</v>
      </c>
    </row>
    <row r="85" spans="3:10" x14ac:dyDescent="0.25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65" t="s">
        <v>3735</v>
      </c>
      <c r="J85" s="165" t="s">
        <v>3735</v>
      </c>
    </row>
    <row r="86" spans="3:10" x14ac:dyDescent="0.25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5" t="s">
        <v>3978</v>
      </c>
      <c r="J86" s="165" t="s">
        <v>3979</v>
      </c>
    </row>
    <row r="87" spans="3:10" x14ac:dyDescent="0.25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5" t="s">
        <v>3784</v>
      </c>
      <c r="J87" s="165" t="s">
        <v>3736</v>
      </c>
    </row>
    <row r="88" spans="3:10" x14ac:dyDescent="0.25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5" t="s">
        <v>3989</v>
      </c>
      <c r="J88" s="165" t="s">
        <v>3990</v>
      </c>
    </row>
    <row r="89" spans="3:10" x14ac:dyDescent="0.25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5" t="s">
        <v>3915</v>
      </c>
      <c r="J89" s="165" t="s">
        <v>3916</v>
      </c>
    </row>
    <row r="90" spans="3:10" x14ac:dyDescent="0.25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65" t="s">
        <v>3917</v>
      </c>
      <c r="J90" s="165" t="s">
        <v>3918</v>
      </c>
    </row>
    <row r="91" spans="3:10" x14ac:dyDescent="0.25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8" t="s">
        <v>3919</v>
      </c>
      <c r="J91" s="165" t="s">
        <v>3920</v>
      </c>
    </row>
    <row r="92" spans="3:10" x14ac:dyDescent="0.25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68" t="s">
        <v>3862</v>
      </c>
      <c r="J92" s="165" t="s">
        <v>3863</v>
      </c>
    </row>
    <row r="93" spans="3:10" x14ac:dyDescent="0.25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65" t="s">
        <v>3885</v>
      </c>
      <c r="J93" s="165" t="s">
        <v>3886</v>
      </c>
    </row>
    <row r="94" spans="3:10" x14ac:dyDescent="0.25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68" t="s">
        <v>3864</v>
      </c>
      <c r="J94" s="165" t="s">
        <v>3865</v>
      </c>
    </row>
    <row r="95" spans="3:10" x14ac:dyDescent="0.25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65" t="s">
        <v>3737</v>
      </c>
      <c r="J95" s="165" t="s">
        <v>3738</v>
      </c>
    </row>
    <row r="96" spans="3:10" x14ac:dyDescent="0.25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5" t="s">
        <v>3921</v>
      </c>
      <c r="J96" s="165" t="s">
        <v>3922</v>
      </c>
    </row>
    <row r="97" spans="3:10" x14ac:dyDescent="0.25">
      <c r="C97" s="128">
        <v>736</v>
      </c>
      <c r="D97" s="128" t="s">
        <v>3789</v>
      </c>
      <c r="E97" s="128">
        <v>6</v>
      </c>
      <c r="F97" s="128" t="s">
        <v>280</v>
      </c>
      <c r="G97" s="129" t="s">
        <v>1951</v>
      </c>
      <c r="H97" s="129"/>
      <c r="I97" s="165" t="s">
        <v>3950</v>
      </c>
      <c r="J97" s="165" t="s">
        <v>3951</v>
      </c>
    </row>
    <row r="98" spans="3:10" x14ac:dyDescent="0.25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65" t="s">
        <v>3739</v>
      </c>
      <c r="J98" s="165" t="s">
        <v>3740</v>
      </c>
    </row>
    <row r="99" spans="3:10" x14ac:dyDescent="0.25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68" t="s">
        <v>3866</v>
      </c>
      <c r="J99" s="165" t="s">
        <v>3923</v>
      </c>
    </row>
    <row r="100" spans="3:10" x14ac:dyDescent="0.25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65" t="s">
        <v>3772</v>
      </c>
      <c r="J100" s="165" t="s">
        <v>3773</v>
      </c>
    </row>
    <row r="101" spans="3:10" x14ac:dyDescent="0.25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68" t="s">
        <v>3867</v>
      </c>
      <c r="J101" s="165" t="s">
        <v>3868</v>
      </c>
    </row>
    <row r="102" spans="3:10" x14ac:dyDescent="0.25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68" t="s">
        <v>3954</v>
      </c>
      <c r="J102" s="165" t="s">
        <v>3955</v>
      </c>
    </row>
    <row r="103" spans="3:10" x14ac:dyDescent="0.25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68" t="s">
        <v>3869</v>
      </c>
      <c r="J103" s="165" t="s">
        <v>3870</v>
      </c>
    </row>
    <row r="104" spans="3:10" x14ac:dyDescent="0.25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68" t="s">
        <v>3871</v>
      </c>
      <c r="J104" s="165" t="s">
        <v>3924</v>
      </c>
    </row>
    <row r="105" spans="3:10" x14ac:dyDescent="0.25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65" t="s">
        <v>3699</v>
      </c>
      <c r="J105" s="165" t="s">
        <v>15</v>
      </c>
    </row>
    <row r="106" spans="3:10" x14ac:dyDescent="0.25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65" t="s">
        <v>3741</v>
      </c>
      <c r="J106" s="165" t="s">
        <v>3742</v>
      </c>
    </row>
    <row r="107" spans="3:10" x14ac:dyDescent="0.25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68" t="s">
        <v>3878</v>
      </c>
      <c r="J107" s="165" t="s">
        <v>3877</v>
      </c>
    </row>
    <row r="108" spans="3:10" x14ac:dyDescent="0.25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8" t="s">
        <v>3876</v>
      </c>
      <c r="J108" s="165" t="s">
        <v>3876</v>
      </c>
    </row>
    <row r="109" spans="3:10" x14ac:dyDescent="0.25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8" t="s">
        <v>3925</v>
      </c>
      <c r="J109" s="165" t="s">
        <v>3926</v>
      </c>
    </row>
    <row r="110" spans="3:10" x14ac:dyDescent="0.25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68" t="s">
        <v>3927</v>
      </c>
      <c r="J110" s="165" t="s">
        <v>3928</v>
      </c>
    </row>
    <row r="111" spans="3:10" x14ac:dyDescent="0.25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68" t="s">
        <v>3952</v>
      </c>
      <c r="J111" s="165" t="s">
        <v>3953</v>
      </c>
    </row>
    <row r="112" spans="3:10" x14ac:dyDescent="0.25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68" t="s">
        <v>3963</v>
      </c>
      <c r="J112" s="165" t="s">
        <v>3964</v>
      </c>
    </row>
    <row r="113" spans="3:10" x14ac:dyDescent="0.25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66" t="s">
        <v>3872</v>
      </c>
      <c r="J113" s="165" t="s">
        <v>3873</v>
      </c>
    </row>
    <row r="114" spans="3:10" x14ac:dyDescent="0.25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66" t="s">
        <v>3874</v>
      </c>
      <c r="J114" s="165" t="s">
        <v>3875</v>
      </c>
    </row>
    <row r="115" spans="3:10" x14ac:dyDescent="0.25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65" t="s">
        <v>3693</v>
      </c>
      <c r="J115" s="165" t="s">
        <v>3748</v>
      </c>
    </row>
    <row r="116" spans="3:10" x14ac:dyDescent="0.25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5" t="s">
        <v>3701</v>
      </c>
      <c r="J116" s="165" t="s">
        <v>17</v>
      </c>
    </row>
    <row r="117" spans="3:10" x14ac:dyDescent="0.25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5" t="s">
        <v>3988</v>
      </c>
      <c r="J117" s="165" t="s">
        <v>3929</v>
      </c>
    </row>
    <row r="118" spans="3:10" x14ac:dyDescent="0.25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5" t="s">
        <v>3965</v>
      </c>
      <c r="J118" s="165" t="s">
        <v>3966</v>
      </c>
    </row>
    <row r="119" spans="3:10" x14ac:dyDescent="0.25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5" t="s">
        <v>3743</v>
      </c>
      <c r="J119" s="165" t="s">
        <v>3744</v>
      </c>
    </row>
    <row r="120" spans="3:10" x14ac:dyDescent="0.25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6" t="s">
        <v>3881</v>
      </c>
      <c r="J120" s="165" t="s">
        <v>3882</v>
      </c>
    </row>
    <row r="121" spans="3:10" x14ac:dyDescent="0.25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6"/>
      <c r="J121" s="159"/>
    </row>
    <row r="122" spans="3:10" x14ac:dyDescent="0.25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  <c r="I122" s="159"/>
      <c r="J122" s="159"/>
    </row>
    <row r="123" spans="3:10" x14ac:dyDescent="0.25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  <c r="I123" s="159"/>
      <c r="J123" s="159"/>
    </row>
    <row r="124" spans="3:10" x14ac:dyDescent="0.25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  <c r="I124" s="159"/>
      <c r="J124" s="159"/>
    </row>
    <row r="125" spans="3:10" x14ac:dyDescent="0.25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  <c r="I125" s="159"/>
      <c r="J125" s="159"/>
    </row>
    <row r="126" spans="3:10" x14ac:dyDescent="0.25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  <c r="I126" s="159"/>
      <c r="J126" s="159"/>
    </row>
    <row r="127" spans="3:10" x14ac:dyDescent="0.25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  <c r="I127" s="159"/>
      <c r="J127" s="159"/>
    </row>
    <row r="128" spans="3:10" x14ac:dyDescent="0.25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  <c r="I128" s="159"/>
      <c r="J128" s="159"/>
    </row>
    <row r="129" spans="3:10" x14ac:dyDescent="0.25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  <c r="I129" s="159"/>
      <c r="J129" s="159"/>
    </row>
    <row r="130" spans="3:10" x14ac:dyDescent="0.25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  <c r="I130" s="159"/>
      <c r="J130" s="159"/>
    </row>
    <row r="131" spans="3:10" x14ac:dyDescent="0.25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</row>
    <row r="132" spans="3:10" x14ac:dyDescent="0.25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</row>
    <row r="133" spans="3:10" x14ac:dyDescent="0.25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</row>
    <row r="134" spans="3:10" x14ac:dyDescent="0.25">
      <c r="C134" s="130"/>
      <c r="D134" s="129"/>
      <c r="E134" s="128">
        <v>2</v>
      </c>
      <c r="F134" s="128" t="s">
        <v>317</v>
      </c>
      <c r="G134" s="129" t="s">
        <v>1988</v>
      </c>
      <c r="H134" s="129"/>
    </row>
    <row r="135" spans="3:10" x14ac:dyDescent="0.25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10" x14ac:dyDescent="0.25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10" x14ac:dyDescent="0.25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10" x14ac:dyDescent="0.25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10" x14ac:dyDescent="0.25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10" x14ac:dyDescent="0.25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10" x14ac:dyDescent="0.25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10" x14ac:dyDescent="0.25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10" x14ac:dyDescent="0.25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10" x14ac:dyDescent="0.25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25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25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25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25">
      <c r="C148" s="130"/>
      <c r="D148" s="129"/>
      <c r="E148" s="128">
        <v>3</v>
      </c>
      <c r="F148" s="128" t="s">
        <v>3797</v>
      </c>
      <c r="G148" s="129" t="s">
        <v>2002</v>
      </c>
      <c r="H148" s="129"/>
    </row>
    <row r="149" spans="3:8" x14ac:dyDescent="0.25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25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25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25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25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25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25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25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25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25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25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25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25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25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25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25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25">
      <c r="C165" s="130"/>
      <c r="D165" s="129"/>
      <c r="E165" s="128">
        <v>1</v>
      </c>
      <c r="F165" s="128" t="s">
        <v>3798</v>
      </c>
      <c r="G165" s="129" t="s">
        <v>2019</v>
      </c>
      <c r="H165" s="129"/>
    </row>
    <row r="166" spans="3:8" x14ac:dyDescent="0.25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25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25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25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25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25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25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25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25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25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25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25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25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25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25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25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25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25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25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25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25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25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25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25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25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25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25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25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25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25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25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25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25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25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25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25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25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25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25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25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25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25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25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25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25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25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25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25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25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25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25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25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25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25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25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25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25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25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25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25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25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25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25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25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25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25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25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25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25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25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25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25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25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25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25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25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25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25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25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25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25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25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25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25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25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25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25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25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25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25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25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25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25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25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25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25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25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25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25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25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25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25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25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25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25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25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25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25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25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25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25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25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25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25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25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25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25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25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25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25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25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25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25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25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25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25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25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25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25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25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25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25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25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25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25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25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25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25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25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25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25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25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25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25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25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25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25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25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25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25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25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25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25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25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25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25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25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25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25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25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25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25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25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25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25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25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25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25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25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25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25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25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25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25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25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25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25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25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25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25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25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25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25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25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25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25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25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25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25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25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25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25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25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25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25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25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25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25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25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25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25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25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25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25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25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25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25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25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25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25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25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25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25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25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25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25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25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25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25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25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25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25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25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25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25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25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25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25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25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25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25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25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25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25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25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25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25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25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25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25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25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25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25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25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25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25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25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25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25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25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25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25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25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25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25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25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25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25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25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25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25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25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25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25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25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25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25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25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25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25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25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25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25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25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25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25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25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25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25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25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25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25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25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25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25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25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25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25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25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25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25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25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25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25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25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25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25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25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25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25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25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25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25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25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25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25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25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25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25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25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25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25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25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25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25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25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25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25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25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25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25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25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25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25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25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25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25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25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25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25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25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25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25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25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25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25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25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25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25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25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25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25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25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25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25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25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25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25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25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25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25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25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25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25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25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25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25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25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25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25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25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25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25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25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25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25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25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25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25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25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25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25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25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25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25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25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25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25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25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25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25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25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25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25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25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25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25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25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25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25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25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25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25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25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25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25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25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25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25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25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25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25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25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25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25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25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25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25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25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25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25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25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25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25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25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25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25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25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25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25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25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25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25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25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25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25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25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25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25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25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25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25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25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25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25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25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25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25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25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25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25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25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25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25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25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25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25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25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25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25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25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25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25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25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25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25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25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25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25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25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25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25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25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25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25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25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25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25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25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25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25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25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25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25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25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25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25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25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25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25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25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25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25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25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25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25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25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25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25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25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25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25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25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25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25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25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25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25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25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25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25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25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25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25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25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25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25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25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25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25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25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25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25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25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25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25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25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25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25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25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25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25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25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25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25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25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25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25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25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25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25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25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25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25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25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25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25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25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25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25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25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25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25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25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25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25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25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25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25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25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25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25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25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25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25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25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25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25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25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25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25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25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25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25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25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25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25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25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25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25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25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25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25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25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25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25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25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25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25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25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25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25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25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25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25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25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25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25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25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25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25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25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25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25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25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25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25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25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25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25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25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25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25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25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25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25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25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25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25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25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25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25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25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25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25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25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25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25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25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25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25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25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25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25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25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25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25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25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25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25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25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25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25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25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25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25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25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25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25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25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25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25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25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25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25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25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25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25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25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25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25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25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25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25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25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25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25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25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25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25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25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25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25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25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25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25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25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25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25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25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25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25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25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25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25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25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25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25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25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25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25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25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25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25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25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25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25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25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25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25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25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25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25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25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25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25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25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25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25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25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25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25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25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25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25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25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25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25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25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25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25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25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25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25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25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25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25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25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25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25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25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25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25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25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25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25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25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25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25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25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25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25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25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25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25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25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25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25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25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25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25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25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25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25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25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25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25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25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25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25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25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25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25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25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25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25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25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25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25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25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25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25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25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25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25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25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25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25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25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25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25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25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25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25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25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25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25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25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25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25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25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25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25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25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25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25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25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25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25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25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25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25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25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25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25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25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25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25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25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25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25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25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25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25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25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25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25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25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25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25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25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25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25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25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25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25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25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25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25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25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25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25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25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25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25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25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25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25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25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25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25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25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25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25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25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25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25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25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25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25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25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25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25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25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25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25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25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25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25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25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25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25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25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25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25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25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25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25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25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25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25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25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25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25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25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25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25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25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25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25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25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25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25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25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25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25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25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25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25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25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25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25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25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25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25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25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25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25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25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25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25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25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25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25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25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25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25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25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25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25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25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25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25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25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25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25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25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25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25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25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25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25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25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25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25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25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25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25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25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25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25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25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25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25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25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25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25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25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25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25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25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25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25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25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25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25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25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25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25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25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25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25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25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25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25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25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25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25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25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25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25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25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25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25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25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25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25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25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25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25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25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25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25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25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25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25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25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25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25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25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25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25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25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25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25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25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25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25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25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25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25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25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25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25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25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25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25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25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25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25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25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25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25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25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25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25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25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25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25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25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25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25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25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25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25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25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25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25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25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25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25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25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25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25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25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25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25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25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25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25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25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25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25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25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25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25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25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25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25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25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25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25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25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25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25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25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25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25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25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25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25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25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25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25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25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25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25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25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25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25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25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25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25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25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25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25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25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25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25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25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25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25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25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25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25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25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25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25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25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25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25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25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25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25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25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25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25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25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25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25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25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25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25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25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25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25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25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25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25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25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25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25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25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25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25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25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25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25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25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25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25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25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25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25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25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25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25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25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25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25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25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25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25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25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25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25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25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25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25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25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25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25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25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25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25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25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25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25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25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25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25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25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25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25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25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25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25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25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25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25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25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25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25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25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25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25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25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25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25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25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25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25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25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25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25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25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25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25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25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25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25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25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25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25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25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25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25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25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25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25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25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25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25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25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25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25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25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25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25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25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25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25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25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25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25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25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25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25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25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25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25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25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25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25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25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25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25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25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25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25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25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25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25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25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25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25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25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25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25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25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25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25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25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25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25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25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25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25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25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25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25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25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25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25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25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25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25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25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25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25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25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25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25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25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25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25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25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25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25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25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25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25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25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25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25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25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25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25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25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25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25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25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25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25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25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25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25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25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25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25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25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25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25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25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25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25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25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25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25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25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25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25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25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25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25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25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25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25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25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25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25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25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25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25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25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25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25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25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25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25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25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25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25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25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25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25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25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25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25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25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25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25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25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25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25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25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25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25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25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25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25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25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25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25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25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25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25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25">
      <c r="C1483" s="130"/>
      <c r="D1483" s="129"/>
      <c r="E1483" s="128">
        <v>870</v>
      </c>
      <c r="F1483" s="128" t="s">
        <v>3817</v>
      </c>
      <c r="G1483" s="129" t="s">
        <v>3337</v>
      </c>
      <c r="H1483" s="129"/>
    </row>
    <row r="1484" spans="3:8" x14ac:dyDescent="0.25">
      <c r="C1484" s="130"/>
      <c r="D1484" s="129"/>
      <c r="E1484" s="128">
        <v>871</v>
      </c>
      <c r="F1484" s="128" t="s">
        <v>3818</v>
      </c>
      <c r="G1484" s="129" t="s">
        <v>3338</v>
      </c>
      <c r="H1484" s="129"/>
    </row>
    <row r="1485" spans="3:8" x14ac:dyDescent="0.25">
      <c r="C1485" s="130"/>
      <c r="D1485" s="129"/>
      <c r="E1485" s="128">
        <v>872</v>
      </c>
      <c r="F1485" s="128" t="s">
        <v>3819</v>
      </c>
      <c r="G1485" s="129" t="s">
        <v>3339</v>
      </c>
      <c r="H1485" s="129"/>
    </row>
    <row r="1486" spans="3:8" x14ac:dyDescent="0.25">
      <c r="C1486" s="130"/>
      <c r="D1486" s="129"/>
      <c r="E1486" s="128">
        <v>873</v>
      </c>
      <c r="F1486" s="128" t="s">
        <v>3820</v>
      </c>
      <c r="G1486" s="129" t="s">
        <v>3340</v>
      </c>
      <c r="H1486" s="129"/>
    </row>
    <row r="1487" spans="3:8" x14ac:dyDescent="0.25">
      <c r="C1487" s="130"/>
      <c r="D1487" s="129"/>
      <c r="E1487" s="128">
        <v>874</v>
      </c>
      <c r="F1487" s="128" t="s">
        <v>3803</v>
      </c>
      <c r="G1487" s="129" t="s">
        <v>3341</v>
      </c>
      <c r="H1487" s="129"/>
    </row>
    <row r="1488" spans="3:8" x14ac:dyDescent="0.25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25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25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25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25">
      <c r="C1492" s="130"/>
      <c r="D1492" s="129"/>
      <c r="E1492" s="128">
        <v>879</v>
      </c>
      <c r="F1492" s="128" t="s">
        <v>3804</v>
      </c>
      <c r="G1492" s="129" t="s">
        <v>3346</v>
      </c>
      <c r="H1492" s="129"/>
    </row>
    <row r="1493" spans="3:8" x14ac:dyDescent="0.25">
      <c r="C1493" s="130"/>
      <c r="D1493" s="129"/>
      <c r="E1493" s="128">
        <v>880</v>
      </c>
      <c r="F1493" s="128" t="s">
        <v>3805</v>
      </c>
      <c r="G1493" s="129" t="s">
        <v>3347</v>
      </c>
      <c r="H1493" s="129"/>
    </row>
    <row r="1494" spans="3:8" x14ac:dyDescent="0.25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25">
      <c r="C1495" s="130"/>
      <c r="D1495" s="129"/>
      <c r="E1495" s="128">
        <v>883</v>
      </c>
      <c r="F1495" s="128" t="s">
        <v>3806</v>
      </c>
      <c r="G1495" s="129" t="s">
        <v>3349</v>
      </c>
      <c r="H1495" s="129"/>
    </row>
    <row r="1496" spans="3:8" x14ac:dyDescent="0.25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25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25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25">
      <c r="C1499" s="130"/>
      <c r="D1499" s="129"/>
      <c r="E1499" s="128">
        <v>887</v>
      </c>
      <c r="F1499" s="128" t="s">
        <v>3807</v>
      </c>
      <c r="G1499" s="129" t="s">
        <v>3353</v>
      </c>
      <c r="H1499" s="129"/>
    </row>
    <row r="1500" spans="3:8" x14ac:dyDescent="0.25">
      <c r="C1500" s="130"/>
      <c r="D1500" s="129"/>
      <c r="E1500" s="128">
        <v>888</v>
      </c>
      <c r="F1500" s="128" t="s">
        <v>3808</v>
      </c>
      <c r="G1500" s="129" t="s">
        <v>3354</v>
      </c>
      <c r="H1500" s="129"/>
    </row>
    <row r="1501" spans="3:8" x14ac:dyDescent="0.25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25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25">
      <c r="C1503" s="130"/>
      <c r="D1503" s="129"/>
      <c r="E1503" s="128">
        <v>891</v>
      </c>
      <c r="F1503" s="128" t="s">
        <v>3809</v>
      </c>
      <c r="G1503" s="129" t="s">
        <v>3357</v>
      </c>
      <c r="H1503" s="129"/>
    </row>
    <row r="1504" spans="3:8" x14ac:dyDescent="0.25">
      <c r="C1504" s="130"/>
      <c r="D1504" s="129"/>
      <c r="E1504" s="128">
        <v>900</v>
      </c>
      <c r="F1504" s="128" t="s">
        <v>3810</v>
      </c>
      <c r="G1504" s="129" t="s">
        <v>3358</v>
      </c>
      <c r="H1504" s="129"/>
    </row>
    <row r="1505" spans="3:8" x14ac:dyDescent="0.25">
      <c r="C1505" s="130"/>
      <c r="D1505" s="129"/>
      <c r="E1505" s="128">
        <v>901</v>
      </c>
      <c r="F1505" s="128" t="s">
        <v>3811</v>
      </c>
      <c r="G1505" s="129" t="s">
        <v>3359</v>
      </c>
      <c r="H1505" s="129"/>
    </row>
    <row r="1506" spans="3:8" x14ac:dyDescent="0.25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25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25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25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25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25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25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25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25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25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25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25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25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25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25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25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25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25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25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25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25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25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25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25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25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25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25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25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25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25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25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25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25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25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25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25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25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25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25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25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25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25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25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25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25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25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25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25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25">
      <c r="C1554" s="130"/>
      <c r="D1554" s="129"/>
      <c r="E1554" s="128">
        <v>872</v>
      </c>
      <c r="F1554" s="128" t="s">
        <v>3812</v>
      </c>
      <c r="G1554" s="129" t="s">
        <v>3408</v>
      </c>
      <c r="H1554" s="129"/>
    </row>
    <row r="1555" spans="3:8" x14ac:dyDescent="0.25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25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25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25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25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25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25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25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25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25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25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25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25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25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25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25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25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25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25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25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25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25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25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25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25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25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25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25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25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25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25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25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25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25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25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25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25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25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25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25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25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25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25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25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25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25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25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25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25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25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25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25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25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25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25">
      <c r="C1609" s="130"/>
      <c r="D1609" s="129"/>
      <c r="E1609" s="128">
        <v>814</v>
      </c>
      <c r="F1609" s="128" t="s">
        <v>3813</v>
      </c>
      <c r="G1609" s="129" t="s">
        <v>3463</v>
      </c>
      <c r="H1609" s="129"/>
    </row>
    <row r="1610" spans="3:8" x14ac:dyDescent="0.25">
      <c r="C1610" s="130"/>
      <c r="D1610" s="129"/>
      <c r="E1610" s="128">
        <v>815</v>
      </c>
      <c r="F1610" s="128" t="s">
        <v>3814</v>
      </c>
      <c r="G1610" s="129" t="s">
        <v>3464</v>
      </c>
      <c r="H1610" s="129"/>
    </row>
    <row r="1611" spans="3:8" x14ac:dyDescent="0.25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25">
      <c r="C1612" s="130"/>
      <c r="D1612" s="129"/>
      <c r="E1612" s="128">
        <v>868</v>
      </c>
      <c r="F1612" s="128" t="s">
        <v>3815</v>
      </c>
      <c r="G1612" s="129" t="s">
        <v>3466</v>
      </c>
      <c r="H1612" s="129"/>
    </row>
    <row r="1613" spans="3:8" x14ac:dyDescent="0.25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25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25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25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25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25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25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25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25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25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25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25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25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25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25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25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25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25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25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25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25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25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25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25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25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25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25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25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25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25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25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25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25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25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25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25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25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25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25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25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25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25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25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25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25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25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25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25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25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25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25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25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25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25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25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25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25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25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25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25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25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25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25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25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25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25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25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25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25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25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25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25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25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25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25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25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25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25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25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25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25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25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25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25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25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25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25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25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25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25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25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25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25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25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25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25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25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25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25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25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25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25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25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25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25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25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25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25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25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25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25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25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25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25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25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25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25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25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25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25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25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25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25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25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25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25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25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25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25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25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25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25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25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25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25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25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25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25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25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25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25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25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25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25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25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25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25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25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25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25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25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25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25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25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25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25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25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25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25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25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25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25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25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25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25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25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25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25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25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25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25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25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25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25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25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25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25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25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25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25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25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25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25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25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25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25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25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25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25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25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25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25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25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25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25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25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25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25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25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25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25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25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25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25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25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G13"/>
  <sheetViews>
    <sheetView workbookViewId="0">
      <selection activeCell="G13" sqref="G13"/>
    </sheetView>
  </sheetViews>
  <sheetFormatPr defaultRowHeight="15" x14ac:dyDescent="0.25"/>
  <cols>
    <col min="7" max="7" width="130.5703125" bestFit="1" customWidth="1"/>
  </cols>
  <sheetData>
    <row r="12" spans="7:7" x14ac:dyDescent="0.25">
      <c r="G12" t="s">
        <v>4031</v>
      </c>
    </row>
    <row r="13" spans="7:7" x14ac:dyDescent="0.25">
      <c r="G13" t="s">
        <v>4032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Planilha1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Setor de Administracao</cp:lastModifiedBy>
  <cp:lastPrinted>2016-06-08T13:21:24Z</cp:lastPrinted>
  <dcterms:created xsi:type="dcterms:W3CDTF">2014-12-09T12:52:40Z</dcterms:created>
  <dcterms:modified xsi:type="dcterms:W3CDTF">2024-02-06T17:23:06Z</dcterms:modified>
</cp:coreProperties>
</file>