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mprasnote\Desktop\"/>
    </mc:Choice>
  </mc:AlternateContent>
  <bookViews>
    <workbookView xWindow="0" yWindow="0" windowWidth="20490" windowHeight="7755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ilha1" sheetId="10" r:id="rId7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base!$K$1:$K$22</definedName>
  </definedNames>
  <calcPr calcId="152511"/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H14" i="6" s="1"/>
  <c r="F14" i="6"/>
  <c r="A15" i="6"/>
  <c r="B15" i="6"/>
  <c r="C15" i="6"/>
  <c r="D15" i="6"/>
  <c r="E15" i="6"/>
  <c r="H15" i="6" s="1"/>
  <c r="F15" i="6"/>
  <c r="A16" i="6"/>
  <c r="C16" i="6"/>
  <c r="D16" i="6"/>
  <c r="E16" i="6"/>
  <c r="H16" i="6" s="1"/>
  <c r="F16" i="6"/>
  <c r="A17" i="6"/>
  <c r="C17" i="6"/>
  <c r="D17" i="6"/>
  <c r="E17" i="6"/>
  <c r="H17" i="6" s="1"/>
  <c r="F17" i="6"/>
  <c r="A18" i="6"/>
  <c r="C18" i="6"/>
  <c r="D18" i="6"/>
  <c r="E18" i="6"/>
  <c r="H18" i="6" s="1"/>
  <c r="F18" i="6"/>
  <c r="A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H21" i="6" s="1"/>
  <c r="F21" i="6"/>
  <c r="A22" i="6"/>
  <c r="B22" i="6"/>
  <c r="C22" i="6"/>
  <c r="D22" i="6"/>
  <c r="E22" i="6"/>
  <c r="H22" i="6" s="1"/>
  <c r="F22" i="6"/>
  <c r="A23" i="6"/>
  <c r="B23" i="6"/>
  <c r="C23" i="6"/>
  <c r="D23" i="6"/>
  <c r="E23" i="6"/>
  <c r="H23" i="6" s="1"/>
  <c r="F23" i="6"/>
  <c r="A24" i="6"/>
  <c r="B24" i="6"/>
  <c r="D24" i="6"/>
  <c r="E24" i="6"/>
  <c r="H24" i="6" s="1"/>
  <c r="F24" i="6"/>
  <c r="A25" i="6"/>
  <c r="B25" i="6"/>
  <c r="C25" i="6"/>
  <c r="D25" i="6"/>
  <c r="E25" i="6"/>
  <c r="H25" i="6" s="1"/>
  <c r="F25" i="6"/>
  <c r="A26" i="6"/>
  <c r="B26" i="6"/>
  <c r="C26" i="6"/>
  <c r="D26" i="6"/>
  <c r="E26" i="6"/>
  <c r="H26" i="6" s="1"/>
  <c r="F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H29" i="6" s="1"/>
  <c r="F29" i="6"/>
  <c r="A30" i="6"/>
  <c r="B30" i="6"/>
  <c r="C30" i="6"/>
  <c r="D30" i="6"/>
  <c r="E30" i="6"/>
  <c r="H30" i="6" s="1"/>
  <c r="F30" i="6"/>
  <c r="A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H33" i="6" s="1"/>
  <c r="F33" i="6"/>
  <c r="A34" i="6"/>
  <c r="B34" i="6"/>
  <c r="C34" i="6"/>
  <c r="D34" i="6"/>
  <c r="E34" i="6"/>
  <c r="H34" i="6" s="1"/>
  <c r="F34" i="6"/>
  <c r="A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H37" i="6" s="1"/>
  <c r="F37" i="6"/>
  <c r="A38" i="6"/>
  <c r="B38" i="6"/>
  <c r="C38" i="6"/>
  <c r="D38" i="6"/>
  <c r="E38" i="6"/>
  <c r="H38" i="6" s="1"/>
  <c r="F38" i="6"/>
  <c r="A39" i="6"/>
  <c r="B39" i="6"/>
  <c r="C39" i="6"/>
  <c r="D39" i="6"/>
  <c r="E39" i="6"/>
  <c r="H39" i="6" s="1"/>
  <c r="F39" i="6"/>
  <c r="A40" i="6"/>
  <c r="C40" i="6"/>
  <c r="D40" i="6"/>
  <c r="E40" i="6"/>
  <c r="H40" i="6" s="1"/>
  <c r="F40" i="6"/>
  <c r="A41" i="6"/>
  <c r="B41" i="6"/>
  <c r="C41" i="6"/>
  <c r="D41" i="6"/>
  <c r="E41" i="6"/>
  <c r="H41" i="6" s="1"/>
  <c r="F41" i="6"/>
  <c r="A42" i="6"/>
  <c r="C42" i="6"/>
  <c r="D42" i="6"/>
  <c r="E42" i="6"/>
  <c r="H42" i="6" s="1"/>
  <c r="F42" i="6"/>
  <c r="A43" i="6"/>
  <c r="B43" i="6"/>
  <c r="C43" i="6"/>
  <c r="D43" i="6"/>
  <c r="E43" i="6"/>
  <c r="H43" i="6" s="1"/>
  <c r="F43" i="6"/>
  <c r="A44" i="6"/>
  <c r="B44" i="6"/>
  <c r="C44" i="6"/>
  <c r="D44" i="6"/>
  <c r="E44" i="6"/>
  <c r="H44" i="6" s="1"/>
  <c r="F44" i="6"/>
  <c r="A45" i="6"/>
  <c r="B45" i="6"/>
  <c r="C45" i="6"/>
  <c r="D45" i="6"/>
  <c r="E45" i="6"/>
  <c r="H45" i="6" s="1"/>
  <c r="F45" i="6"/>
  <c r="A46" i="6"/>
  <c r="C46" i="6"/>
  <c r="D46" i="6"/>
  <c r="E46" i="6"/>
  <c r="H46" i="6" s="1"/>
  <c r="F46" i="6"/>
  <c r="A47" i="6"/>
  <c r="B47" i="6"/>
  <c r="C47" i="6"/>
  <c r="D47" i="6"/>
  <c r="E47" i="6"/>
  <c r="H47" i="6" s="1"/>
  <c r="F47" i="6"/>
  <c r="A48" i="6"/>
  <c r="B48" i="6"/>
  <c r="C48" i="6"/>
  <c r="D48" i="6"/>
  <c r="E48" i="6"/>
  <c r="H48" i="6" s="1"/>
  <c r="F48" i="6"/>
  <c r="A49" i="6"/>
  <c r="B49" i="6"/>
  <c r="C49" i="6"/>
  <c r="D49" i="6"/>
  <c r="E49" i="6"/>
  <c r="H49" i="6" s="1"/>
  <c r="F49" i="6"/>
  <c r="A50" i="6"/>
  <c r="C50" i="6"/>
  <c r="D50" i="6"/>
  <c r="E50" i="6"/>
  <c r="H50" i="6" s="1"/>
  <c r="F50" i="6"/>
  <c r="A51" i="6"/>
  <c r="B51" i="6"/>
  <c r="C51" i="6"/>
  <c r="D51" i="6"/>
  <c r="E51" i="6"/>
  <c r="H51" i="6" s="1"/>
  <c r="F51" i="6"/>
  <c r="A52" i="6"/>
  <c r="B52" i="6"/>
  <c r="C52" i="6"/>
  <c r="D52" i="6"/>
  <c r="E52" i="6"/>
  <c r="H52" i="6" s="1"/>
  <c r="F52" i="6"/>
  <c r="A53" i="6"/>
  <c r="B53" i="6"/>
  <c r="C53" i="6"/>
  <c r="D53" i="6"/>
  <c r="E53" i="6"/>
  <c r="H53" i="6" s="1"/>
  <c r="F53" i="6"/>
  <c r="A54" i="6"/>
  <c r="B54" i="6"/>
  <c r="C54" i="6"/>
  <c r="D54" i="6"/>
  <c r="E54" i="6"/>
  <c r="H54" i="6" s="1"/>
  <c r="F54" i="6"/>
  <c r="A55" i="6"/>
  <c r="B55" i="6"/>
  <c r="C55" i="6"/>
  <c r="D55" i="6"/>
  <c r="E55" i="6"/>
  <c r="H55" i="6" s="1"/>
  <c r="F55" i="6"/>
  <c r="A56" i="6"/>
  <c r="B56" i="6"/>
  <c r="C56" i="6"/>
  <c r="D56" i="6"/>
  <c r="E56" i="6"/>
  <c r="H56" i="6" s="1"/>
  <c r="F56" i="6"/>
  <c r="A57" i="6"/>
  <c r="B57" i="6"/>
  <c r="C57" i="6"/>
  <c r="D57" i="6"/>
  <c r="E57" i="6"/>
  <c r="H57" i="6" s="1"/>
  <c r="F57" i="6"/>
  <c r="A58" i="6"/>
  <c r="B58" i="6"/>
  <c r="C58" i="6"/>
  <c r="D58" i="6"/>
  <c r="E58" i="6"/>
  <c r="H58" i="6" s="1"/>
  <c r="F58" i="6"/>
  <c r="A59" i="6"/>
  <c r="B59" i="6"/>
  <c r="C59" i="6"/>
  <c r="D59" i="6"/>
  <c r="E59" i="6"/>
  <c r="H59" i="6" s="1"/>
  <c r="F59" i="6"/>
  <c r="A60" i="6"/>
  <c r="C60" i="6"/>
  <c r="D60" i="6"/>
  <c r="E60" i="6"/>
  <c r="H60" i="6" s="1"/>
  <c r="F60" i="6"/>
  <c r="A61" i="6"/>
  <c r="B61" i="6"/>
  <c r="C61" i="6"/>
  <c r="D61" i="6"/>
  <c r="E61" i="6"/>
  <c r="H61" i="6" s="1"/>
  <c r="F61" i="6"/>
  <c r="A62" i="6"/>
  <c r="B62" i="6"/>
  <c r="C62" i="6"/>
  <c r="D62" i="6"/>
  <c r="E62" i="6"/>
  <c r="H62" i="6" s="1"/>
  <c r="F62" i="6"/>
  <c r="A63" i="6"/>
  <c r="B63" i="6"/>
  <c r="C63" i="6"/>
  <c r="D63" i="6"/>
  <c r="E63" i="6"/>
  <c r="H63" i="6" s="1"/>
  <c r="F63" i="6"/>
  <c r="A64" i="6"/>
  <c r="B64" i="6"/>
  <c r="C64" i="6"/>
  <c r="D64" i="6"/>
  <c r="E64" i="6"/>
  <c r="H64" i="6" s="1"/>
  <c r="F64" i="6"/>
  <c r="A65" i="6"/>
  <c r="B65" i="6"/>
  <c r="C65" i="6"/>
  <c r="D65" i="6"/>
  <c r="E65" i="6"/>
  <c r="H65" i="6" s="1"/>
  <c r="F65" i="6"/>
  <c r="A66" i="6"/>
  <c r="B66" i="6"/>
  <c r="C66" i="6"/>
  <c r="D66" i="6"/>
  <c r="E66" i="6"/>
  <c r="H66" i="6" s="1"/>
  <c r="F66" i="6"/>
  <c r="A67" i="6"/>
  <c r="B67" i="6"/>
  <c r="C67" i="6"/>
  <c r="D67" i="6"/>
  <c r="E67" i="6"/>
  <c r="H67" i="6" s="1"/>
  <c r="F67" i="6"/>
  <c r="A68" i="6"/>
  <c r="C68" i="6"/>
  <c r="D68" i="6"/>
  <c r="E68" i="6"/>
  <c r="H68" i="6" s="1"/>
  <c r="F68" i="6"/>
  <c r="A69" i="6"/>
  <c r="B69" i="6"/>
  <c r="C69" i="6"/>
  <c r="D69" i="6"/>
  <c r="E69" i="6"/>
  <c r="H69" i="6" s="1"/>
  <c r="F69" i="6"/>
  <c r="A70" i="6"/>
  <c r="C70" i="6"/>
  <c r="D70" i="6"/>
  <c r="E70" i="6"/>
  <c r="H70" i="6" s="1"/>
  <c r="F70" i="6"/>
  <c r="A71" i="6"/>
  <c r="C71" i="6"/>
  <c r="D71" i="6"/>
  <c r="E71" i="6"/>
  <c r="H71" i="6" s="1"/>
  <c r="F71" i="6"/>
  <c r="A72" i="6"/>
  <c r="C72" i="6"/>
  <c r="D72" i="6"/>
  <c r="E72" i="6"/>
  <c r="H72" i="6" s="1"/>
  <c r="F72" i="6"/>
  <c r="K16" i="3" l="1"/>
  <c r="K14" i="3" l="1"/>
  <c r="K15" i="3"/>
  <c r="K17" i="3"/>
  <c r="K19" i="3"/>
  <c r="K20" i="3"/>
  <c r="K21" i="3"/>
  <c r="K22" i="3"/>
  <c r="K23" i="3"/>
  <c r="K24" i="3"/>
  <c r="B31" i="6"/>
  <c r="B35" i="6"/>
  <c r="B40" i="6"/>
  <c r="B42" i="6"/>
  <c r="B46" i="6"/>
  <c r="B50" i="6"/>
  <c r="B60" i="6"/>
  <c r="B68" i="6"/>
  <c r="B70" i="6"/>
  <c r="K58" i="3"/>
  <c r="B58" i="3" s="1"/>
  <c r="B71" i="6" s="1"/>
  <c r="K59" i="3"/>
  <c r="B59" i="3" s="1"/>
  <c r="B72" i="6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3" i="3"/>
  <c r="K12" i="3" l="1"/>
  <c r="B12" i="3" s="1"/>
  <c r="B13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O14" i="3" l="1"/>
  <c r="Q14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C60" i="2"/>
  <c r="C61" i="2"/>
  <c r="C62" i="2"/>
  <c r="C51" i="2"/>
  <c r="C52" i="2"/>
  <c r="C53" i="2"/>
  <c r="C54" i="2"/>
  <c r="C55" i="2"/>
  <c r="C56" i="2"/>
  <c r="C57" i="2"/>
  <c r="C58" i="2"/>
  <c r="C59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C13" i="2"/>
  <c r="Q12" i="3"/>
  <c r="O12" i="3"/>
  <c r="Q13" i="3"/>
  <c r="G13" i="2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<sst xmlns="http://schemas.openxmlformats.org/spreadsheetml/2006/main" count="15162" uniqueCount="4036">
  <si>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</si>
  <si>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</si>
  <si>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</si>
  <si>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</si>
  <si>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</si>
  <si>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</si>
  <si>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</si>
  <si>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</si>
  <si>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</si>
  <si>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</si>
  <si>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</si>
  <si>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</si>
  <si>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</si>
  <si>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</si>
  <si>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</si>
  <si>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</si>
  <si>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</si>
  <si>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</si>
  <si>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</si>
  <si>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</si>
  <si>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</si>
  <si>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</si>
  <si>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</si>
  <si>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</si>
  <si>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</si>
  <si>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</si>
  <si>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</si>
  <si>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</si>
  <si>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</si>
  <si>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</si>
  <si>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</si>
  <si>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</si>
  <si>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</si>
  <si>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</si>
  <si>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</si>
  <si>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</si>
  <si>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</si>
  <si>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</si>
  <si>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</si>
  <si>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</si>
  <si>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</si>
  <si>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</si>
  <si>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</si>
  <si>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</si>
  <si>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</si>
  <si>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</si>
  <si>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</si>
  <si>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</si>
  <si>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</si>
  <si>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</si>
  <si>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</si>
  <si>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</si>
  <si>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</si>
  <si>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</si>
  <si>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</si>
  <si>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</si>
  <si>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</si>
  <si>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</si>
  <si>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</si>
  <si>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</si>
  <si>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</si>
  <si>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</si>
  <si>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</si>
  <si>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</si>
  <si>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</si>
  <si>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</si>
  <si>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</si>
  <si>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</si>
  <si>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</si>
  <si>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</si>
  <si>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</si>
  <si>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</si>
  <si>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</si>
  <si>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</si>
  <si>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</si>
  <si>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</si>
  <si>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</si>
  <si>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</si>
  <si>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</si>
  <si>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</si>
  <si>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</si>
  <si>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</si>
  <si>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</si>
  <si>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</si>
  <si>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</si>
  <si>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</si>
  <si>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</si>
  <si>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</si>
  <si>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</si>
  <si>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</si>
  <si>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</si>
  <si>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</si>
  <si>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</si>
  <si>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</si>
  <si>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</si>
  <si>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</si>
  <si>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</si>
  <si>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</si>
  <si>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</si>
  <si>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</si>
  <si>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</si>
  <si>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</si>
  <si>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</si>
  <si>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</si>
  <si>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</si>
  <si>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</si>
  <si>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</si>
  <si>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</si>
  <si>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</si>
  <si>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</si>
  <si>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</si>
  <si>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</si>
  <si>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</si>
  <si>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</si>
  <si>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</si>
  <si>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</si>
  <si>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</si>
  <si>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</si>
  <si>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</si>
  <si>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</si>
  <si>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</si>
  <si>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</si>
  <si>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</si>
  <si>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</si>
  <si>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</si>
  <si>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</si>
  <si>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</si>
  <si>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</si>
  <si>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</si>
  <si>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</si>
  <si>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</si>
  <si>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</si>
  <si>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</si>
  <si>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</si>
  <si>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</si>
  <si>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</si>
  <si>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</si>
  <si>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</si>
  <si>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</si>
  <si>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</si>
  <si>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</si>
  <si>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</si>
  <si>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</si>
  <si>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</si>
  <si>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</si>
  <si>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</si>
  <si>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</si>
  <si>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</si>
  <si>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</si>
  <si>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</si>
  <si>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</si>
  <si>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</si>
  <si>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</si>
  <si>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</si>
  <si>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</si>
  <si>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</si>
  <si>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</si>
  <si>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</si>
  <si>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</si>
  <si>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</si>
  <si>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</si>
  <si>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</si>
  <si>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</si>
  <si>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</si>
  <si>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</si>
  <si>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</si>
  <si>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</si>
  <si>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</si>
  <si>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</si>
  <si>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</si>
  <si>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</si>
  <si>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</si>
  <si>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</si>
  <si>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</si>
  <si>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</si>
  <si>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</si>
  <si>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</si>
  <si>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</si>
  <si>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</si>
  <si>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</si>
  <si>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</si>
  <si>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</si>
  <si>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</si>
  <si>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</si>
  <si>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</si>
  <si>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</si>
  <si>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</si>
  <si>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</si>
  <si>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</si>
  <si>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</si>
  <si>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</si>
  <si>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</si>
  <si>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</si>
  <si>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</si>
  <si>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</si>
  <si>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</si>
  <si>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</si>
  <si>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</si>
  <si>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</si>
  <si>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</si>
  <si>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</si>
  <si>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</si>
  <si>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</si>
  <si>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</si>
  <si>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</si>
  <si>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</si>
  <si>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</si>
  <si>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</si>
  <si>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</si>
  <si>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</si>
  <si>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</si>
  <si>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</si>
  <si>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</si>
  <si>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</si>
  <si>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</si>
  <si>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</si>
  <si>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</si>
  <si>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</si>
  <si>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</si>
  <si>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</si>
  <si>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</si>
  <si>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</si>
  <si>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</si>
  <si>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</si>
  <si>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</si>
  <si>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</si>
  <si>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</si>
  <si>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</si>
  <si>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</si>
  <si>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</si>
  <si>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</si>
  <si>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</si>
  <si>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</si>
  <si>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</si>
  <si>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</si>
  <si>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</si>
  <si>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</si>
  <si>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</si>
  <si>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</si>
  <si>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</si>
  <si>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</si>
  <si>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</si>
  <si>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</si>
  <si>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</si>
  <si>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</si>
  <si>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</si>
  <si>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</si>
  <si>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</si>
  <si>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</si>
  <si>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</si>
  <si>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</si>
  <si>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</si>
  <si>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</si>
  <si>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</si>
  <si>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</si>
  <si>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</si>
  <si>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</si>
  <si>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</si>
  <si>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</si>
  <si>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</si>
  <si>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</si>
  <si>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</si>
  <si>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</si>
  <si>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</si>
  <si>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</si>
  <si>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</si>
  <si>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</si>
  <si>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</si>
  <si>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</si>
  <si>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</si>
  <si>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</si>
  <si>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</si>
  <si>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</si>
  <si>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</si>
  <si>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</si>
  <si>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</si>
  <si>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</si>
  <si>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</si>
  <si>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</si>
  <si>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</si>
  <si>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</si>
  <si>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</si>
  <si>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</si>
  <si>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</si>
  <si>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</si>
  <si>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</si>
  <si>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</si>
  <si>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</si>
  <si>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</si>
  <si>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</si>
  <si>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</si>
  <si>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</si>
  <si>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</si>
  <si>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</si>
  <si>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</si>
  <si>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</si>
  <si>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</si>
  <si>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</si>
  <si>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</si>
  <si>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</si>
  <si>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</si>
  <si>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</si>
  <si>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</si>
  <si>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</si>
  <si>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</si>
  <si>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</si>
  <si>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</si>
  <si>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</si>
  <si>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</si>
  <si>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</si>
  <si>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</si>
  <si>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</si>
  <si>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</si>
  <si>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</si>
  <si>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</si>
  <si>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</si>
  <si>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</si>
  <si>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</si>
  <si>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</si>
  <si>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</si>
  <si>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</si>
  <si>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</si>
  <si>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</si>
  <si>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</si>
  <si>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</si>
  <si>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</si>
  <si>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</si>
  <si>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</si>
  <si>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</si>
  <si>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</si>
  <si>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</si>
  <si>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</si>
  <si>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</si>
  <si>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</si>
  <si>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</si>
  <si>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</si>
  <si>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</si>
  <si>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</si>
  <si>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</si>
  <si>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</si>
  <si>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</si>
  <si>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</si>
  <si>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</si>
  <si>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</si>
  <si>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</si>
  <si>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</si>
  <si>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</si>
  <si>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</si>
  <si>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</si>
  <si>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</si>
  <si>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</si>
  <si>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</si>
  <si>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</si>
  <si>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</si>
  <si>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</si>
  <si>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</si>
  <si>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</si>
  <si>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</si>
  <si>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</si>
  <si>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</si>
  <si>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</si>
  <si>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</si>
  <si>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</si>
  <si>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</si>
  <si>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</si>
  <si>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</si>
  <si>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</si>
  <si>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</si>
  <si>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</si>
  <si>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</si>
  <si>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</si>
  <si>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</si>
  <si>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</si>
  <si>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</si>
  <si>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</si>
  <si>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</si>
  <si>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</si>
  <si>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</si>
  <si>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</si>
  <si>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</si>
  <si>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</si>
  <si>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</si>
  <si>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</si>
  <si>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</si>
  <si>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</si>
  <si>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</si>
  <si>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</si>
  <si>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</si>
  <si>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</si>
  <si>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</si>
  <si>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</si>
  <si>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</si>
  <si>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</si>
  <si>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</si>
  <si>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</si>
  <si>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</si>
  <si>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</si>
  <si>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</si>
  <si>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</si>
  <si>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</si>
  <si>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</si>
  <si>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</si>
  <si>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</si>
  <si>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</si>
  <si>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</si>
  <si>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</si>
  <si>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</si>
  <si>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</si>
  <si>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</si>
  <si>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</si>
  <si>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</si>
  <si>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</si>
  <si>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</si>
  <si>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</si>
  <si>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</si>
  <si>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</si>
  <si>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</si>
  <si>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</si>
  <si>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</si>
  <si>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</si>
  <si>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</si>
  <si>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</si>
  <si>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</si>
  <si>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</si>
  <si>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</si>
  <si>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</si>
  <si>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</si>
  <si>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</si>
  <si>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</si>
  <si>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</si>
  <si>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</si>
  <si>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</si>
  <si>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</si>
  <si>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</si>
  <si>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</si>
  <si>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</si>
  <si>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</si>
  <si>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</si>
  <si>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</si>
  <si>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</si>
  <si>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</si>
  <si>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</si>
  <si>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</si>
  <si>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</si>
  <si>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</si>
  <si>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</si>
  <si>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</si>
  <si>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</si>
  <si>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</si>
  <si>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</si>
  <si>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</si>
  <si>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</si>
  <si>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</si>
  <si>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</si>
  <si>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</si>
  <si>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</si>
  <si>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</si>
  <si>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</si>
  <si>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</si>
  <si>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</si>
  <si>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</si>
  <si>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</si>
  <si>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</si>
  <si>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</si>
  <si>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</si>
  <si>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</si>
  <si>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</si>
  <si>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</si>
  <si>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</si>
  <si>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</si>
  <si>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</si>
  <si>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</si>
  <si>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</si>
  <si>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</si>
  <si>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</si>
  <si>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</si>
  <si>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</si>
  <si>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</si>
  <si>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</si>
  <si>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</si>
  <si>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</si>
  <si>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</si>
  <si>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</si>
  <si>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</si>
  <si>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</si>
  <si>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</si>
  <si>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</si>
  <si>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</si>
  <si>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</si>
  <si>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</si>
  <si>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</si>
  <si>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</si>
  <si>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</si>
  <si>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</si>
  <si>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</si>
  <si>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</si>
  <si>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</si>
  <si>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</si>
  <si>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</si>
  <si>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</si>
  <si>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</si>
  <si>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</si>
  <si>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</si>
  <si>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</si>
  <si>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</si>
  <si>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</si>
  <si>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</si>
  <si>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</si>
  <si>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</si>
  <si>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</si>
  <si>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</si>
  <si>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</si>
  <si>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</si>
  <si>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</si>
  <si>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</si>
  <si>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</si>
  <si>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</si>
  <si>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</si>
  <si>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</si>
  <si>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</si>
  <si>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</si>
  <si>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</si>
  <si>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</si>
  <si>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</si>
  <si>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</si>
  <si>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</si>
  <si>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</si>
  <si>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</si>
  <si>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</si>
  <si>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</si>
  <si>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</si>
  <si>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</si>
  <si>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</si>
  <si>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</si>
  <si>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</si>
  <si>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</si>
  <si>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</si>
  <si>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</si>
  <si>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</si>
  <si>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</si>
  <si>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</si>
  <si>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</si>
  <si>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</si>
  <si>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</si>
  <si>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</si>
  <si>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</si>
  <si>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</si>
  <si>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</si>
  <si>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</si>
  <si>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</si>
  <si>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</si>
  <si>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</si>
  <si>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</si>
  <si>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</si>
  <si>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</si>
  <si>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</si>
  <si>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</si>
  <si>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</si>
  <si>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</si>
  <si>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</si>
  <si>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</si>
  <si>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</si>
  <si>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</si>
  <si>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</si>
  <si>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</si>
  <si>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</si>
  <si>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</si>
  <si>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</si>
  <si>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</si>
  <si>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</si>
  <si>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</si>
  <si>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</si>
  <si>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</si>
  <si>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</si>
  <si>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</si>
  <si>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</si>
  <si>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</si>
  <si>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</si>
  <si>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</si>
  <si>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</si>
  <si>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</si>
  <si>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</si>
  <si>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</si>
  <si>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</si>
  <si>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</si>
  <si>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</si>
  <si>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</si>
  <si>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</si>
  <si>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</si>
  <si>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</si>
  <si>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</si>
  <si>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</si>
  <si>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</si>
  <si>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</si>
  <si>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</si>
  <si>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</si>
  <si>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</si>
  <si>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</si>
  <si>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</si>
  <si>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</si>
  <si>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</si>
  <si>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</si>
  <si>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</si>
  <si>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</si>
  <si>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</si>
  <si>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</si>
  <si>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</si>
  <si>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</si>
  <si>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</si>
  <si>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</si>
  <si>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</si>
  <si>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</si>
  <si>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</si>
  <si>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</si>
  <si>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</si>
  <si>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</si>
  <si>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</si>
  <si>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</si>
  <si>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</si>
  <si>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</si>
  <si>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</si>
  <si>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</si>
  <si>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</si>
  <si>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</si>
  <si>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</si>
  <si>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</si>
  <si>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</si>
  <si>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</si>
  <si>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</si>
  <si>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</si>
  <si>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</si>
  <si>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</si>
  <si>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</si>
  <si>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</si>
  <si>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</si>
  <si>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</si>
  <si>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</si>
  <si>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</si>
  <si>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</si>
  <si>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</si>
  <si>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</si>
  <si>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</si>
  <si>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</si>
  <si>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</si>
  <si>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</si>
  <si>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</si>
  <si>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</si>
  <si>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</si>
  <si>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</si>
  <si>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</si>
  <si>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</si>
  <si>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</si>
  <si>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</si>
  <si>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</si>
  <si>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</si>
  <si>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</si>
  <si>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</si>
  <si>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</si>
  <si>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</si>
  <si>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</si>
  <si>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</si>
  <si>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</si>
  <si>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</si>
  <si>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</si>
  <si>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</si>
  <si>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</si>
  <si>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</si>
  <si>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</si>
  <si>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</si>
  <si>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</si>
  <si>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</si>
  <si>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</si>
  <si>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</si>
  <si>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</si>
  <si>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</si>
  <si>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</si>
  <si>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</si>
  <si>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</si>
  <si>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</si>
  <si>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</si>
  <si>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</si>
  <si>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</si>
  <si>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</si>
  <si>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</si>
  <si>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</si>
  <si>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</si>
  <si>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</si>
  <si>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</si>
  <si>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</si>
  <si>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</si>
  <si>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</si>
  <si>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</si>
  <si>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</si>
  <si>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</si>
  <si>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</si>
  <si>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</si>
  <si>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</si>
  <si>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</si>
  <si>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</si>
  <si>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</si>
  <si>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</si>
  <si>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</si>
  <si>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</si>
  <si>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</si>
  <si>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</si>
  <si>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</si>
  <si>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</si>
  <si>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</si>
  <si>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</si>
  <si>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</si>
  <si>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</si>
  <si>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</si>
  <si>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</si>
  <si>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</si>
  <si>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</si>
  <si>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</si>
  <si>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</si>
  <si>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</si>
  <si>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</si>
  <si>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</si>
  <si>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</si>
  <si>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</si>
  <si>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</si>
  <si>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</si>
  <si>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</si>
  <si>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</si>
  <si>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</si>
  <si>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</si>
  <si>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</si>
  <si>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</si>
  <si>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</si>
  <si>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</si>
  <si>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</si>
  <si>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</si>
  <si>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</si>
  <si>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</si>
  <si>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</si>
  <si>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</si>
  <si>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</si>
  <si>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</si>
  <si>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</si>
  <si>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</si>
  <si>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</si>
  <si>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</si>
  <si>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</si>
  <si>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</si>
  <si>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</si>
  <si>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</si>
  <si>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</si>
  <si>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</si>
  <si>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</si>
  <si>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</si>
  <si>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</si>
  <si>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</si>
  <si>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</si>
  <si>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</si>
  <si>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</si>
  <si>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</si>
  <si>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</si>
  <si>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</si>
  <si>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</si>
  <si>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</si>
  <si>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</si>
  <si>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</si>
  <si>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</si>
  <si>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</si>
  <si>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</si>
  <si>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</si>
  <si>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</si>
  <si>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</si>
  <si>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</si>
  <si>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</si>
  <si>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</si>
  <si>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</si>
  <si>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</si>
  <si>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</si>
  <si>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</si>
  <si>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</si>
  <si>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</si>
  <si>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</si>
  <si>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</si>
  <si>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</si>
  <si>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</si>
  <si>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</si>
  <si>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</si>
  <si>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</si>
  <si>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</si>
  <si>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</si>
  <si>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</si>
  <si>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</si>
  <si>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</si>
  <si>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</si>
  <si>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</si>
  <si>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</si>
  <si>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</si>
  <si>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</si>
  <si>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</si>
  <si>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</si>
  <si>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</si>
  <si>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</si>
  <si>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</si>
  <si>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</si>
  <si>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</si>
  <si>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</si>
  <si>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</si>
  <si>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</si>
  <si>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</si>
  <si>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</si>
  <si>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</si>
  <si>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</si>
  <si>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</si>
  <si>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</si>
  <si>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</si>
  <si>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</si>
  <si>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</si>
  <si>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</si>
  <si>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</si>
  <si>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</si>
  <si>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</si>
  <si>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</si>
  <si>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</si>
  <si>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</si>
  <si>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</si>
  <si>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</si>
  <si>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</si>
  <si>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</si>
  <si>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</si>
  <si>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</si>
  <si>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</si>
  <si>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</si>
  <si>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</si>
  <si>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</si>
  <si>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</si>
  <si>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</si>
  <si>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</si>
  <si>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</si>
  <si>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</si>
  <si>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</si>
  <si>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</si>
  <si>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</si>
  <si>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</si>
  <si>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</si>
  <si>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</si>
  <si>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</si>
  <si>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</si>
  <si>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</si>
  <si>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</si>
  <si>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</si>
  <si>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</si>
  <si>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</si>
  <si>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</si>
  <si>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</si>
  <si>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</si>
  <si>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</si>
  <si>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</si>
  <si>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</si>
  <si>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</si>
  <si>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</si>
  <si>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</si>
  <si>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</si>
  <si>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</si>
  <si>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</si>
  <si>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</si>
  <si>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</si>
  <si>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</si>
  <si>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</si>
  <si>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</si>
  <si>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</si>
  <si>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</si>
  <si>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</si>
  <si>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</si>
  <si>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</si>
  <si>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</si>
  <si>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</si>
  <si>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</si>
  <si>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</si>
  <si>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</si>
  <si>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</si>
  <si>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</si>
  <si>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</si>
  <si>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</si>
  <si>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</si>
  <si>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</si>
  <si>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</si>
  <si>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</si>
  <si>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</si>
  <si>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</si>
  <si>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</si>
  <si>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</si>
  <si>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</si>
  <si>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</si>
  <si>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</si>
  <si>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</si>
  <si>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</si>
  <si>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</si>
  <si>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</si>
  <si>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</si>
  <si>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</si>
  <si>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</si>
  <si>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</si>
  <si>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</si>
  <si>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</si>
  <si>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</si>
  <si>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</si>
  <si>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</si>
  <si>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</si>
  <si>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</si>
  <si>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</si>
  <si>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</si>
  <si>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</si>
  <si>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</si>
  <si>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</si>
  <si>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</si>
  <si>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</si>
  <si>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</si>
  <si>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</si>
  <si>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</si>
  <si>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</si>
  <si>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</si>
  <si>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</si>
  <si>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</si>
  <si>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</si>
  <si>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</si>
  <si>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</si>
  <si>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</si>
  <si>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</si>
  <si>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</si>
  <si>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</si>
  <si>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</si>
  <si>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</si>
  <si>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</si>
  <si>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</si>
  <si>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</si>
  <si>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</si>
  <si>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</si>
  <si>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</si>
  <si>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</si>
  <si>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</si>
  <si>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</si>
  <si>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</si>
  <si>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</si>
  <si>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</si>
  <si>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</si>
  <si>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</si>
  <si>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</si>
  <si>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</si>
  <si>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</si>
  <si>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</si>
  <si>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</si>
  <si>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</si>
  <si>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</si>
  <si>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</si>
  <si>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</si>
  <si>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</si>
  <si>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</si>
  <si>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</si>
  <si>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</si>
  <si>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</si>
  <si>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</si>
  <si>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</si>
  <si>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</si>
  <si>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</si>
  <si>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</si>
  <si>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</si>
  <si>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</si>
  <si>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</si>
  <si>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</si>
  <si>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</si>
  <si>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</si>
  <si>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</si>
  <si>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</si>
  <si>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</si>
  <si>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</si>
  <si>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</si>
  <si>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</si>
  <si>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</si>
  <si>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</si>
  <si>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</si>
  <si>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</si>
  <si>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</si>
  <si>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</si>
  <si>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</si>
  <si>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</si>
  <si>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</si>
  <si>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</si>
  <si>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</si>
  <si>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</si>
  <si>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</si>
  <si>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</si>
  <si>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</si>
  <si>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</si>
  <si>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</si>
  <si>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</si>
  <si>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</si>
  <si>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</si>
  <si>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</si>
  <si>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</si>
  <si>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</si>
  <si>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</si>
  <si>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</si>
  <si>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</si>
  <si>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</si>
  <si>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</si>
  <si>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</si>
  <si>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</si>
  <si>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</si>
  <si>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</si>
  <si>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</si>
  <si>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</si>
  <si>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</si>
  <si>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</si>
  <si>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</si>
  <si>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</si>
  <si>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</si>
  <si>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</si>
  <si>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</si>
  <si>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</si>
  <si>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</si>
  <si>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</si>
  <si>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</si>
  <si>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</si>
  <si>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</si>
  <si>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</si>
  <si>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</si>
  <si>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</si>
  <si>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</si>
  <si>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</si>
  <si>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</si>
  <si>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</si>
  <si>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</si>
  <si>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</si>
  <si>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</si>
  <si>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</si>
  <si>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</si>
  <si>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</si>
  <si>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</si>
  <si>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</si>
  <si>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</si>
  <si>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</si>
  <si>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</si>
  <si>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</si>
  <si>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</si>
  <si>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</si>
  <si>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</si>
  <si>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</si>
  <si>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</si>
  <si>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</si>
  <si>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</si>
  <si>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</si>
  <si>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</si>
  <si>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</si>
  <si>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</si>
  <si>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</si>
  <si>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</si>
  <si>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</si>
  <si>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</si>
  <si>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</si>
  <si>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</si>
  <si>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</si>
  <si>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</si>
  <si>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</si>
  <si>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</si>
  <si>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</si>
  <si>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</si>
  <si>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</si>
  <si>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</si>
  <si>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</si>
  <si>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</si>
  <si>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</si>
  <si>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</si>
  <si>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</si>
  <si>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</si>
  <si>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</si>
  <si>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</si>
  <si>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</si>
  <si>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</si>
  <si>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</si>
  <si>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</si>
  <si>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</si>
  <si>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</si>
  <si>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</si>
  <si>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</si>
  <si>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</si>
  <si>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</si>
  <si>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</si>
  <si>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</si>
  <si>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</si>
  <si>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</si>
  <si>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</si>
  <si>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</si>
  <si>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</si>
  <si>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</si>
  <si>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</si>
  <si>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</si>
  <si>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</si>
  <si>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</si>
  <si>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</si>
  <si>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</si>
  <si>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</si>
  <si>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</si>
  <si>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</si>
  <si>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</si>
  <si>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</si>
  <si>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</si>
  <si>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</si>
  <si>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</si>
  <si>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</si>
  <si>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</si>
  <si>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</si>
  <si>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</si>
  <si>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</si>
  <si>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</si>
  <si>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</si>
  <si>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</si>
  <si>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</si>
  <si>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</si>
  <si>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</si>
  <si>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</si>
  <si>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</si>
  <si>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</si>
  <si>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</si>
  <si>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</si>
  <si>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</si>
  <si>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</si>
  <si>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</si>
  <si>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</si>
  <si>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</si>
  <si>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</si>
  <si>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</si>
  <si>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</si>
  <si>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</si>
  <si>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</si>
  <si>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</si>
  <si>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</si>
  <si>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</si>
  <si>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</si>
  <si>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</si>
  <si>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</si>
  <si>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</si>
  <si>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</si>
  <si>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</si>
  <si>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</si>
  <si>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</si>
  <si>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</si>
  <si>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</si>
  <si>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</si>
  <si>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</si>
  <si>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</si>
  <si>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</si>
  <si>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</si>
  <si>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</si>
  <si>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</si>
  <si>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</si>
  <si>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</si>
  <si>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</si>
  <si>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</si>
  <si>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</si>
  <si>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</si>
  <si>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</si>
  <si>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</si>
  <si>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</si>
  <si>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</si>
  <si>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</si>
  <si>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</si>
  <si>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</si>
  <si>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</si>
  <si>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</si>
  <si>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</si>
  <si>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</si>
  <si>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</si>
  <si>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</si>
  <si>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</si>
  <si>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</si>
  <si>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</si>
  <si>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</si>
  <si>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</si>
  <si>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</si>
  <si>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</si>
  <si>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</si>
  <si>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</si>
  <si>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</si>
  <si>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</si>
  <si>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</si>
  <si>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</si>
  <si>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</si>
  <si>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</si>
  <si>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</si>
  <si>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</si>
  <si>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</si>
  <si>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</si>
  <si>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</si>
  <si>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</si>
  <si>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</si>
  <si>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</si>
  <si>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</si>
  <si>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</si>
  <si>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</si>
  <si>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</si>
  <si>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</si>
  <si>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</si>
  <si>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</si>
  <si>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</si>
  <si>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</si>
  <si>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</si>
  <si>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</si>
  <si>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</si>
  <si>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</si>
  <si>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</si>
  <si>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</si>
  <si>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</si>
  <si>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</si>
  <si>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</si>
  <si>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</si>
  <si>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</si>
  <si>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</si>
  <si>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</si>
  <si>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</si>
  <si>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</si>
  <si>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</si>
  <si>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</si>
  <si>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</si>
  <si>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</si>
  <si>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</si>
  <si>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</si>
  <si>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</si>
  <si>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</si>
  <si>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</si>
  <si>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</si>
  <si>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</si>
  <si>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</si>
  <si>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</si>
  <si>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</si>
  <si>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</si>
  <si>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</si>
  <si>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</si>
  <si>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</si>
  <si>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</si>
  <si>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</si>
  <si>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</si>
  <si>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</si>
  <si>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</si>
  <si>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</si>
  <si>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</si>
  <si>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</si>
  <si>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</si>
  <si>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</si>
  <si>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</si>
  <si>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</si>
  <si>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</si>
  <si>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</si>
  <si>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</si>
  <si>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</si>
  <si>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</si>
  <si>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</si>
  <si>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</si>
  <si>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</si>
  <si>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</si>
  <si>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</si>
  <si>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</si>
  <si>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</si>
  <si>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</si>
  <si>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</si>
  <si>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</si>
  <si>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</si>
  <si>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</si>
  <si>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</si>
  <si>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</si>
  <si>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</si>
  <si>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</si>
  <si>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</si>
  <si>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</si>
  <si>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</si>
  <si>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</si>
  <si>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</si>
  <si>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</si>
  <si>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</si>
  <si>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</si>
  <si>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</si>
  <si>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</si>
  <si>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</si>
  <si>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</si>
  <si>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</si>
  <si>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</si>
  <si>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</si>
  <si>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</si>
  <si>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</si>
  <si>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</si>
  <si>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</si>
  <si>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</si>
  <si>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</si>
  <si>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</si>
  <si>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</si>
  <si>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</si>
  <si>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</si>
  <si>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</si>
  <si>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</si>
  <si>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</si>
  <si>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</si>
  <si>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</si>
  <si>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</si>
  <si>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</si>
  <si>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</si>
  <si>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</si>
  <si>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</si>
  <si>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</si>
  <si>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</si>
  <si>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</si>
  <si>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</si>
  <si>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</si>
  <si>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</si>
  <si>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</si>
  <si>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</si>
  <si>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</si>
  <si>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</si>
  <si>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</si>
  <si>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</si>
  <si>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</si>
  <si>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</si>
  <si>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</si>
  <si>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</si>
  <si>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</si>
  <si>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</si>
  <si>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</si>
  <si>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</si>
  <si>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</si>
  <si>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</si>
  <si>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</si>
  <si>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</si>
  <si>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</si>
  <si>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</si>
  <si>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</si>
  <si>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</si>
  <si>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</si>
  <si>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</si>
  <si>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</si>
  <si>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</si>
  <si>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</si>
  <si>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</si>
  <si>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</si>
  <si>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</si>
  <si>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</si>
  <si>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</si>
  <si>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</si>
  <si>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</si>
  <si>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</si>
  <si>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</si>
  <si>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</si>
  <si>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</si>
  <si>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</si>
  <si>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</si>
  <si>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</si>
  <si>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</si>
  <si>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</si>
  <si>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</si>
  <si>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</si>
  <si>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</si>
  <si>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</si>
  <si>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</si>
  <si>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</si>
  <si>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</si>
  <si>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</si>
  <si>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</si>
  <si>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</si>
  <si>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</si>
  <si>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</si>
  <si>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</si>
  <si>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</si>
  <si>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</si>
  <si>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</si>
  <si>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</si>
  <si>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</si>
  <si>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</si>
  <si>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</si>
  <si>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</si>
  <si>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</si>
  <si>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</si>
  <si>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</si>
  <si>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</si>
  <si>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</si>
  <si>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</si>
  <si>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</si>
  <si>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</si>
  <si>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</si>
  <si>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</si>
  <si>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</si>
  <si>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</si>
  <si>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</si>
  <si>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</si>
  <si>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</si>
  <si>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</si>
  <si>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</si>
  <si>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</si>
  <si>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</si>
  <si>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</si>
  <si>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</si>
  <si>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</si>
  <si>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</si>
  <si>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</si>
  <si>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</si>
  <si>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</si>
  <si>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</si>
  <si>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</si>
  <si>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</si>
  <si>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</si>
  <si>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</si>
  <si>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</si>
  <si>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</si>
  <si>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</si>
  <si>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</si>
  <si>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</si>
  <si>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</si>
  <si>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</si>
  <si>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</si>
  <si>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</si>
  <si>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</si>
  <si>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</si>
  <si>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</si>
  <si>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</si>
  <si>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</si>
  <si>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</si>
  <si>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</si>
  <si>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</si>
  <si>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</si>
  <si>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</si>
  <si>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</si>
  <si>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</si>
  <si>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</si>
  <si>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</si>
  <si>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</si>
  <si>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</si>
  <si>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</si>
  <si>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</si>
  <si>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</si>
  <si>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</si>
  <si>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</si>
  <si>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</si>
  <si>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</si>
  <si>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</si>
  <si>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</si>
  <si>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</si>
  <si>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</si>
  <si>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</si>
  <si>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</si>
  <si>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</si>
  <si>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</si>
  <si>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</si>
  <si>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</si>
  <si>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</si>
  <si>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</si>
  <si>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</si>
  <si>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</si>
  <si>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</si>
  <si>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</si>
  <si>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</si>
  <si>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</si>
  <si>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</si>
  <si>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</si>
  <si>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</si>
  <si>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</si>
  <si>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</si>
  <si>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</si>
  <si>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</si>
  <si>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</si>
  <si>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</si>
  <si>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</si>
  <si>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</si>
  <si>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</si>
  <si>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</si>
  <si>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</si>
  <si>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</si>
  <si>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</si>
  <si>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</si>
  <si>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</si>
  <si>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</si>
  <si>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</si>
  <si>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</si>
  <si>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</si>
  <si>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</si>
  <si>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</si>
  <si>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</si>
  <si>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</si>
  <si>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</si>
  <si>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</si>
  <si>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</si>
  <si>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</si>
  <si>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</si>
  <si>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</si>
  <si>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</si>
  <si>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</si>
  <si>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</si>
  <si>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</si>
  <si>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</si>
  <si>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</si>
  <si>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</si>
  <si>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</si>
  <si>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</si>
  <si>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</si>
  <si>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</si>
  <si>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</si>
  <si>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</si>
  <si>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</si>
  <si>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</si>
  <si>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</si>
  <si>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</si>
  <si>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</si>
  <si>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</si>
  <si>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</si>
  <si>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</si>
  <si>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</si>
  <si>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</si>
  <si>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</si>
  <si>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</si>
  <si>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</si>
  <si>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</si>
  <si>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</si>
  <si>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</si>
  <si>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</si>
  <si>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</si>
  <si>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</si>
  <si>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</si>
  <si>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</si>
  <si>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</si>
  <si>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</si>
  <si>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</si>
  <si>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</si>
  <si>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</si>
  <si>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</si>
  <si>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</si>
  <si>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</si>
  <si>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</si>
  <si>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</si>
  <si>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</si>
  <si>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</si>
  <si>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</si>
  <si>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</si>
  <si>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</si>
  <si>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</si>
  <si>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</si>
  <si>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</si>
  <si>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</si>
  <si>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</si>
  <si>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</si>
  <si>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</si>
  <si>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</si>
  <si>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</si>
  <si>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</si>
  <si>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</si>
  <si>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</si>
  <si>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</si>
  <si>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</si>
  <si>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</si>
  <si>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</si>
  <si>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</si>
  <si>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</si>
  <si>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</si>
  <si>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</si>
  <si>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</si>
  <si>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</si>
  <si>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</si>
  <si>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</si>
  <si>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</si>
  <si>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</si>
  <si>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</si>
  <si>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</si>
  <si>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</si>
  <si>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</si>
  <si>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</si>
  <si>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</si>
  <si>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</si>
  <si>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</si>
  <si>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</si>
  <si>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</si>
  <si>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</si>
  <si>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</si>
  <si>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</si>
  <si>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</si>
  <si>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</si>
  <si>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</si>
  <si>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</si>
  <si>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</si>
  <si>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</si>
  <si>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</si>
  <si>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</si>
  <si>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</si>
  <si>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</si>
  <si>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</si>
  <si>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</si>
  <si>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</si>
  <si>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</si>
  <si>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</si>
  <si>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</si>
  <si>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</si>
  <si>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</si>
  <si>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</si>
  <si>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</si>
  <si>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</si>
  <si>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</si>
  <si>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</si>
  <si>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</si>
  <si>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</si>
  <si>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</si>
  <si>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</si>
  <si>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</si>
  <si>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</si>
  <si>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</si>
  <si>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</si>
  <si>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</si>
  <si>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</si>
  <si>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</si>
  <si>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</si>
  <si>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</si>
  <si>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</si>
  <si>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</si>
  <si>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</si>
  <si>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</si>
  <si>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</si>
  <si>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</si>
  <si>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</si>
  <si>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</si>
  <si>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</si>
  <si>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</si>
  <si>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</si>
  <si>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</si>
  <si>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</si>
  <si>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</si>
  <si>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</si>
  <si>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</si>
  <si>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</si>
  <si>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</si>
  <si>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</si>
  <si>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</si>
  <si>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</si>
  <si>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</si>
  <si>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</si>
  <si>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</si>
  <si>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</si>
  <si>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</si>
  <si>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</si>
  <si>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</si>
  <si>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</si>
  <si>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</si>
  <si>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</si>
  <si>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</si>
  <si>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</si>
  <si>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</si>
  <si>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</si>
  <si>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</si>
  <si>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</si>
  <si>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</si>
  <si>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</si>
  <si>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</si>
  <si>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</si>
  <si>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</si>
  <si>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</si>
  <si>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</si>
  <si>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</si>
  <si>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</si>
  <si>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</si>
  <si>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</si>
  <si>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</si>
  <si>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</si>
  <si>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</si>
  <si>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</si>
  <si>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</si>
  <si>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</si>
  <si>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</si>
  <si>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</si>
  <si>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</si>
  <si>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</si>
  <si>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</si>
  <si>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</si>
  <si>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</si>
  <si>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</si>
  <si>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</si>
  <si>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</si>
  <si>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</si>
  <si>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</si>
  <si>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</si>
  <si>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</si>
  <si>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</si>
  <si>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</si>
  <si>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</si>
  <si>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</si>
  <si>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</si>
  <si>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</si>
  <si>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</si>
  <si>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</si>
  <si>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</si>
  <si>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</si>
  <si>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</si>
  <si>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</si>
  <si>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</si>
  <si>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</si>
  <si>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</si>
  <si>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</si>
  <si>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</si>
  <si>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</si>
  <si>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</si>
  <si>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</si>
  <si>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</si>
  <si>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</si>
  <si>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</si>
  <si>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</si>
  <si>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</si>
  <si>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</si>
  <si>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</si>
  <si>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</si>
  <si>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</si>
  <si>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</si>
  <si>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</si>
  <si>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</si>
  <si>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</si>
  <si>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</si>
  <si>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</si>
  <si>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</si>
  <si>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</si>
  <si>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</si>
  <si>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</si>
  <si>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</si>
  <si>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</si>
  <si>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</si>
  <si>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</si>
  <si>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</si>
  <si>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</si>
  <si>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</si>
  <si>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</si>
  <si>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</si>
  <si>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</si>
  <si>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</si>
  <si>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</si>
  <si>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</si>
  <si>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</si>
  <si>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</si>
  <si>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</si>
  <si>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</si>
  <si>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</si>
  <si>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</si>
  <si>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</si>
  <si>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</si>
  <si>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</si>
  <si>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</si>
  <si>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</si>
  <si>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</si>
  <si>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</si>
  <si>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</si>
  <si>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</si>
  <si>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</si>
  <si>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</si>
  <si>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</si>
  <si>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</si>
  <si>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</si>
  <si>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</si>
  <si>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</si>
  <si>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</si>
  <si>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</si>
  <si>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</si>
  <si>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</si>
  <si>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</si>
  <si>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</si>
  <si>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</si>
  <si>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</si>
  <si>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</si>
  <si>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</si>
  <si>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</si>
  <si>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</si>
  <si>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</si>
  <si>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</si>
  <si>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</si>
  <si>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</si>
  <si>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</si>
  <si>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</si>
  <si>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</si>
  <si>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</si>
  <si>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</si>
  <si>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</si>
  <si>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</si>
  <si>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</si>
  <si>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</si>
  <si>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</si>
  <si>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</si>
  <si>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</si>
  <si>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</si>
  <si>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</si>
  <si>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</si>
  <si>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</si>
  <si>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</si>
  <si>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</si>
  <si>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</si>
  <si>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</si>
  <si>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</si>
  <si>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</si>
  <si>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</si>
  <si>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</si>
  <si>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</si>
  <si>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</si>
  <si>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</si>
  <si>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</si>
  <si>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</si>
  <si>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</si>
  <si>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</si>
  <si>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</si>
  <si>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</si>
  <si>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</si>
  <si>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</si>
  <si>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</si>
  <si>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</si>
  <si>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</si>
  <si>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</si>
  <si>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</si>
  <si>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</si>
  <si>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</si>
  <si>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</si>
  <si>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</si>
  <si>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</si>
  <si>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</si>
  <si>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</si>
  <si>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</si>
  <si>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</si>
  <si>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</si>
  <si>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</si>
  <si>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</si>
  <si>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</si>
  <si>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</si>
  <si>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</si>
  <si>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</si>
  <si>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</si>
  <si>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</si>
  <si>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</si>
  <si>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</si>
  <si>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</si>
  <si>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</si>
  <si>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</si>
  <si>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</si>
  <si>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</si>
  <si>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</si>
  <si>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</si>
  <si>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</si>
  <si>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</si>
  <si>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</si>
  <si>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</si>
  <si>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</si>
  <si>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</si>
  <si>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</si>
  <si>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</si>
  <si>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</si>
  <si>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</si>
  <si>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</si>
  <si>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</si>
  <si>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</si>
  <si>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</si>
  <si>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</si>
  <si>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</si>
  <si>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</si>
  <si>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</si>
  <si>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</si>
  <si>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</si>
  <si>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</si>
  <si>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</si>
  <si>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</si>
  <si>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</si>
  <si>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</si>
  <si>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</si>
  <si>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</si>
  <si>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</si>
  <si>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</si>
  <si>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</si>
  <si>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</si>
  <si>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</si>
  <si>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</si>
  <si>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</si>
  <si>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</si>
  <si>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</si>
  <si>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</si>
  <si>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</si>
  <si>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</si>
  <si>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</si>
  <si>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</si>
  <si>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</si>
  <si>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</si>
  <si>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</si>
  <si>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</si>
  <si>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</si>
  <si>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</si>
  <si>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</si>
  <si>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</si>
  <si>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</si>
  <si>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</si>
  <si>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</si>
  <si>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</si>
  <si>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</si>
  <si>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</si>
  <si>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</si>
  <si>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</si>
  <si>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</si>
  <si>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</si>
  <si>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</si>
  <si>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</si>
  <si>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</si>
  <si>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</si>
  <si>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</si>
  <si>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</si>
  <si>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</si>
  <si>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</si>
  <si>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</si>
  <si>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</si>
  <si>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</si>
  <si>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</si>
  <si>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</si>
  <si>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</si>
  <si>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</si>
  <si>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</si>
  <si>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</si>
  <si>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</si>
  <si>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</si>
  <si>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</si>
  <si>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</si>
  <si>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</si>
  <si>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</si>
  <si>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</si>
  <si>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</si>
  <si>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</si>
  <si>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</si>
  <si>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</si>
  <si>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</si>
  <si>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</si>
  <si>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</si>
  <si>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</si>
  <si>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</si>
  <si>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</si>
  <si>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</si>
  <si>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</si>
  <si>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</si>
  <si>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</si>
  <si>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</si>
  <si>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</si>
  <si>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</si>
  <si>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</si>
  <si>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</si>
  <si>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</si>
  <si>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</si>
  <si>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</si>
  <si>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</si>
  <si>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</si>
  <si>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</si>
  <si>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</si>
  <si>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</si>
  <si>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</si>
  <si>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</si>
  <si>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</si>
  <si>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</si>
  <si>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</si>
  <si>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</si>
  <si>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</si>
  <si>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</si>
  <si>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</si>
  <si>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</si>
  <si>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</si>
  <si>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</si>
  <si>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</si>
  <si>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</si>
  <si>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</si>
  <si>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</si>
  <si>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</si>
  <si>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</si>
  <si>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</si>
  <si>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</si>
  <si>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</si>
  <si>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</si>
  <si>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</si>
  <si>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</si>
  <si>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</si>
  <si>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</si>
  <si>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</si>
  <si>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</si>
  <si>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</si>
  <si>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</si>
  <si>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</si>
  <si>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</si>
  <si>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</si>
  <si>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</si>
  <si>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</si>
  <si>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</si>
  <si>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</si>
  <si>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</si>
  <si>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</si>
  <si>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</si>
  <si>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</si>
  <si>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</si>
  <si>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</si>
  <si>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</si>
  <si>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</si>
  <si>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</si>
  <si>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</si>
  <si>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</si>
  <si>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</si>
  <si>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</si>
  <si>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</si>
  <si>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</si>
  <si>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</si>
  <si>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</si>
  <si>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</si>
  <si>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</si>
  <si>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</si>
  <si>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</si>
  <si>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</si>
  <si>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</si>
  <si>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</si>
  <si>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</si>
  <si>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</si>
  <si>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</si>
  <si>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</si>
  <si>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</si>
  <si>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</si>
  <si>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</si>
  <si>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</si>
  <si>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</si>
  <si>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</si>
  <si>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</si>
  <si>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</si>
  <si>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</si>
  <si>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</si>
  <si>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</si>
  <si>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</si>
  <si>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</si>
  <si>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</si>
  <si>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</si>
  <si>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</si>
  <si>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</si>
  <si>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</si>
  <si>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</si>
  <si>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</si>
  <si>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</si>
  <si>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</si>
  <si>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</si>
  <si>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</si>
  <si>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</si>
  <si>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</si>
  <si>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</si>
  <si>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</si>
  <si>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</si>
  <si>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</si>
  <si>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</si>
  <si>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</si>
  <si>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</si>
  <si>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</si>
  <si>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</si>
  <si>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</si>
  <si>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</si>
  <si>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</si>
  <si>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</si>
  <si>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</si>
  <si>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</si>
  <si>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</si>
  <si>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</si>
  <si>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</si>
  <si>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</si>
  <si>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</si>
  <si>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</si>
  <si>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</si>
  <si>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</si>
  <si>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</si>
  <si>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</si>
  <si>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</si>
  <si>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</si>
  <si>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</si>
  <si>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</si>
  <si>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</si>
  <si>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</si>
  <si>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</si>
  <si>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</si>
  <si>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</si>
  <si>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</si>
  <si>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</si>
  <si>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</si>
  <si>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</si>
  <si>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</si>
  <si>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</si>
  <si>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</si>
  <si>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</si>
  <si>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</si>
  <si>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</si>
  <si>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</si>
  <si>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</si>
  <si>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</si>
  <si>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</si>
  <si>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</si>
  <si>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</si>
  <si>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</si>
  <si>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</si>
  <si>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</si>
  <si>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</si>
  <si>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</si>
  <si>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</si>
  <si>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</si>
  <si>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</si>
  <si>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</si>
  <si>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</si>
  <si>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</si>
  <si>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</si>
  <si>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</si>
  <si>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</si>
  <si>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</si>
  <si>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</si>
  <si>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</si>
  <si>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</si>
  <si>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</si>
  <si>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</si>
  <si>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</si>
  <si>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</si>
  <si>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</si>
  <si>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</si>
  <si>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</si>
  <si>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</si>
  <si>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</si>
  <si>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</si>
  <si>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</si>
  <si>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</si>
  <si>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</si>
  <si>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</si>
  <si>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</si>
  <si>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</si>
  <si>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</si>
  <si>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</si>
  <si>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</si>
  <si>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</si>
  <si>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</si>
  <si>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</si>
  <si>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</si>
  <si>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</si>
  <si>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</si>
  <si>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</si>
  <si>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</si>
  <si>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</si>
  <si>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</si>
  <si>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</si>
  <si>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</si>
  <si>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</si>
  <si>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</si>
  <si>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</si>
  <si>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</si>
  <si>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</si>
  <si>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</si>
  <si>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</si>
  <si>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</si>
  <si>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</si>
  <si>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</si>
  <si>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</si>
  <si>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</si>
  <si>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</si>
  <si>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</si>
  <si>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</si>
  <si>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</si>
  <si>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</si>
  <si>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</si>
  <si>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</si>
  <si>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</si>
  <si>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</si>
  <si>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</si>
  <si>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</si>
  <si>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</si>
  <si>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</si>
  <si>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</si>
  <si>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</si>
  <si>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</si>
  <si>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</si>
  <si>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</si>
  <si>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</si>
  <si>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</si>
  <si>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</si>
  <si>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</si>
  <si>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</si>
  <si>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</si>
  <si>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</si>
  <si>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</si>
  <si>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</si>
  <si>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</si>
  <si>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</si>
  <si>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</si>
  <si>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</si>
  <si>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</si>
  <si>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</si>
  <si>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</si>
  <si>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</si>
  <si>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</si>
  <si>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</si>
  <si>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</si>
  <si>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</si>
  <si>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</si>
  <si>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</si>
  <si>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</si>
  <si>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</si>
  <si>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</si>
  <si>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</si>
  <si>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</si>
  <si>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</si>
  <si>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</si>
  <si>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</si>
  <si>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</si>
  <si>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</si>
  <si>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</si>
  <si>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</si>
  <si>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</si>
  <si>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</si>
  <si>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</si>
  <si>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</si>
  <si>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</si>
  <si>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</si>
  <si>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</si>
  <si>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</si>
  <si>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</si>
  <si>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</si>
  <si>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</si>
  <si>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</si>
  <si>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</si>
  <si>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</si>
  <si>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</si>
  <si>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</si>
  <si>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</si>
  <si>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</si>
  <si>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</si>
  <si>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</si>
  <si>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</si>
  <si>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</si>
  <si>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</si>
  <si>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</si>
  <si>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</si>
  <si>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</si>
  <si>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</si>
  <si>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</si>
  <si>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</si>
  <si>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</si>
  <si>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</si>
  <si>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</si>
  <si>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</si>
  <si>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</si>
  <si>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</si>
  <si>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</si>
  <si>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</si>
  <si>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</si>
  <si>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</si>
  <si>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</si>
  <si>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</si>
  <si>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</si>
  <si>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</si>
  <si>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</si>
  <si>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</si>
  <si>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</si>
  <si>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</si>
  <si>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</si>
  <si>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</si>
  <si>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</si>
  <si>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</si>
  <si>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</si>
  <si>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</si>
  <si>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</si>
  <si>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</si>
  <si>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</si>
  <si>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</si>
  <si>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</si>
  <si>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</si>
  <si>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</si>
  <si>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</si>
  <si>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</si>
  <si>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</si>
  <si>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</si>
  <si>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</si>
  <si>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</si>
  <si>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</si>
  <si>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</si>
  <si>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</si>
  <si>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</si>
  <si>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</si>
  <si>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</si>
  <si>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</si>
  <si>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</si>
  <si>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</si>
  <si>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</si>
  <si>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</si>
  <si>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</si>
  <si>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</si>
  <si>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</si>
  <si>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</si>
  <si>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</si>
  <si>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</si>
  <si>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</si>
  <si>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</si>
  <si>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</si>
  <si>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</si>
  <si>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</si>
  <si>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</si>
  <si>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</si>
  <si>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</si>
  <si>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</si>
  <si>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</si>
  <si>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</si>
  <si>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</si>
  <si>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</si>
  <si>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</si>
  <si>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</si>
  <si>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</si>
  <si>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</si>
  <si>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</si>
  <si>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</si>
  <si>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</si>
  <si>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</si>
  <si>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</si>
  <si>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</si>
  <si>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</si>
  <si>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</si>
  <si>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</si>
  <si>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</si>
  <si>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</si>
  <si>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</si>
  <si>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</si>
  <si>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</si>
  <si>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</si>
  <si>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</si>
  <si>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</si>
  <si>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</si>
  <si>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</si>
  <si>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</si>
  <si>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</si>
  <si>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</si>
  <si>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</si>
  <si>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</si>
  <si>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</si>
  <si>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</si>
  <si>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</si>
  <si>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</si>
  <si>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</si>
  <si>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</si>
  <si>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</si>
  <si>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</si>
  <si>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</si>
  <si>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</si>
  <si>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</si>
  <si>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</si>
  <si>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</si>
  <si>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</si>
  <si>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</si>
  <si>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</si>
  <si>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</si>
  <si>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</si>
  <si>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</si>
  <si>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</si>
  <si>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</si>
  <si>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</si>
  <si>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</si>
  <si>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</si>
  <si>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</si>
  <si>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</si>
  <si>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</si>
  <si>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</si>
  <si>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</si>
  <si>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</si>
  <si>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</si>
  <si>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</si>
  <si>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</si>
  <si>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</si>
  <si>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</si>
  <si>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</si>
  <si>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</si>
  <si>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</si>
  <si>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</si>
  <si>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</si>
  <si>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</si>
  <si>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</si>
  <si>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</si>
  <si>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</si>
  <si>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</si>
  <si>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</si>
  <si>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</si>
  <si>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</si>
  <si>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</si>
  <si>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</si>
  <si>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</si>
  <si>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</si>
  <si>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</si>
  <si>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</si>
  <si>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</si>
  <si>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</si>
  <si>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</si>
  <si>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</si>
  <si>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</si>
  <si>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</si>
  <si>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</si>
  <si>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</si>
  <si>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</si>
  <si>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</si>
  <si>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</si>
  <si>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</si>
  <si>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</si>
  <si>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</si>
  <si>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</si>
  <si>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</si>
  <si>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</si>
  <si>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</si>
  <si>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</si>
  <si>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</si>
  <si>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</si>
  <si>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</si>
  <si>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</si>
  <si>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</si>
  <si>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</si>
  <si>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</si>
  <si>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</si>
  <si>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</si>
  <si>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</si>
  <si>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</si>
  <si>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</si>
  <si>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</si>
  <si>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</si>
  <si>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</si>
  <si>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</si>
  <si>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</si>
  <si>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</si>
  <si>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</si>
  <si>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</si>
  <si>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</si>
  <si>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</si>
  <si>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</si>
  <si>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</si>
  <si>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</si>
  <si>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</si>
  <si>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</si>
  <si>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</si>
  <si>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</si>
  <si>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</si>
  <si>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</si>
  <si>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</si>
  <si>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</si>
  <si>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</si>
  <si>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</si>
  <si>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</si>
  <si>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</si>
  <si>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</si>
  <si>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</si>
  <si>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</si>
  <si>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</si>
  <si>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</si>
  <si>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</si>
  <si>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</si>
  <si>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</si>
  <si>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</si>
  <si>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</si>
  <si>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</si>
  <si>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</si>
  <si>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</si>
  <si>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</si>
  <si>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</si>
  <si>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</si>
  <si>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</si>
  <si>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</si>
  <si>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</si>
  <si>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</si>
  <si>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</si>
  <si>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</si>
  <si>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</si>
  <si>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</si>
  <si>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</si>
  <si>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</si>
  <si>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</si>
  <si>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</si>
  <si>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</si>
  <si>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</si>
  <si>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</si>
  <si>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</si>
  <si>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</si>
  <si>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</si>
  <si>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</si>
  <si>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</si>
  <si>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</si>
  <si>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</si>
  <si>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</si>
  <si>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</si>
  <si>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</si>
  <si>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</si>
  <si>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</si>
  <si>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</si>
  <si>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</si>
  <si>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</si>
  <si>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</si>
  <si>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</si>
  <si>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</si>
  <si>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</si>
  <si>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</si>
  <si>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</si>
  <si>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</si>
  <si>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</si>
  <si>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</si>
  <si>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</si>
  <si>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</si>
  <si>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</si>
  <si>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</si>
  <si>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</si>
  <si>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</si>
  <si>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</si>
  <si>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</si>
  <si>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</si>
  <si>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</si>
  <si>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</si>
  <si>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</si>
  <si>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</si>
  <si>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</si>
  <si>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</si>
  <si>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</si>
  <si>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</si>
  <si>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</si>
  <si>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</si>
  <si>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</si>
  <si>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</si>
  <si>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</si>
  <si>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</si>
  <si>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</si>
  <si>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</si>
  <si>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</si>
  <si>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</si>
  <si>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</si>
  <si>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</si>
  <si>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</si>
  <si>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</si>
  <si>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</si>
  <si>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</si>
  <si>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</si>
  <si>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</si>
  <si>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</si>
  <si>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</si>
  <si>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</si>
  <si>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</si>
  <si>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</si>
  <si>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</si>
  <si>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</si>
  <si>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</si>
  <si>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</si>
  <si>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</si>
  <si>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</si>
  <si>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</si>
  <si>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</si>
  <si>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</si>
  <si>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</si>
  <si>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</si>
  <si>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</si>
  <si>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</si>
  <si>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</si>
  <si>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</si>
  <si>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</si>
  <si>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</si>
  <si>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</si>
  <si>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</si>
  <si>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</si>
  <si>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</si>
  <si>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</si>
  <si>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</si>
  <si>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</si>
  <si>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</si>
  <si>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</si>
  <si>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</si>
  <si>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</si>
  <si>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</si>
  <si>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</si>
  <si>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</si>
  <si>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</si>
  <si>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</si>
  <si>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</si>
  <si>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</si>
  <si>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</si>
  <si>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</si>
  <si>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</si>
  <si>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</si>
  <si>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</si>
  <si>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</si>
  <si>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</si>
  <si>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</si>
  <si>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</si>
  <si>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</si>
  <si>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</si>
  <si>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</si>
  <si>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</si>
  <si>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</si>
  <si>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</si>
  <si>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</si>
  <si>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</si>
  <si>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</si>
  <si>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</si>
  <si>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</si>
  <si>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</si>
  <si>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</si>
  <si>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</si>
  <si>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</si>
  <si>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</si>
  <si>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</si>
  <si>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</si>
  <si>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</si>
  <si>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</si>
  <si>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</si>
  <si>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</si>
  <si>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</si>
  <si>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</si>
  <si>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</si>
  <si>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</si>
  <si>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</si>
  <si>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</si>
  <si>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</si>
  <si>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</si>
  <si>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</si>
  <si>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</si>
  <si>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</si>
  <si>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</si>
  <si>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</si>
  <si>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</si>
  <si>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</si>
  <si>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</si>
  <si>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</si>
  <si>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</si>
  <si>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</si>
  <si>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</si>
  <si>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</si>
  <si>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</si>
  <si>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</si>
  <si>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</si>
  <si>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</si>
  <si>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</si>
  <si>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</si>
  <si>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</si>
  <si>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</si>
  <si>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</si>
  <si>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</si>
  <si>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</si>
  <si>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</si>
  <si>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</si>
  <si>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</si>
  <si>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</si>
  <si>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</si>
  <si>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</si>
  <si>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</si>
  <si>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</si>
  <si>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</si>
  <si>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</si>
  <si>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</si>
  <si>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</si>
  <si>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</si>
  <si>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</si>
  <si>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</si>
  <si>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</si>
  <si>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</si>
  <si>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</si>
  <si>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</si>
  <si>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</si>
  <si>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</si>
  <si>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</si>
  <si>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</si>
  <si>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</si>
  <si>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</si>
  <si>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</si>
  <si>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</si>
  <si>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</si>
  <si>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</si>
  <si>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</si>
  <si>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</si>
  <si>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</si>
  <si>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</si>
  <si>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</si>
  <si>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</si>
  <si>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</si>
  <si>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</si>
  <si>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</si>
  <si>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</si>
  <si>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</si>
  <si>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</si>
  <si>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</si>
  <si>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</si>
  <si>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</si>
  <si>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</si>
  <si>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</si>
  <si>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</si>
  <si>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</si>
  <si>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</si>
  <si>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</si>
  <si>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</si>
  <si>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</si>
  <si>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</si>
  <si>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</si>
  <si>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</si>
  <si>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</si>
  <si>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</si>
  <si>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</si>
  <si>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</si>
  <si>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</si>
  <si>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</si>
  <si>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</si>
  <si>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</si>
  <si>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</si>
  <si>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</si>
  <si>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</si>
  <si>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</si>
  <si>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</si>
  <si>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</si>
  <si>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</si>
  <si>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</si>
  <si>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</si>
  <si>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</si>
  <si>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</si>
  <si>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</si>
  <si>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</si>
  <si>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</si>
  <si>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</si>
  <si>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</si>
  <si>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</si>
  <si>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</si>
  <si>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</si>
  <si>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</si>
  <si>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</si>
  <si>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</si>
  <si>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</si>
  <si>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</si>
  <si>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</si>
  <si>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</si>
  <si>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</si>
  <si>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</si>
  <si>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</si>
  <si>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</si>
  <si>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</si>
  <si>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</si>
  <si>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</si>
  <si>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</si>
  <si>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</si>
  <si>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</si>
  <si>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</si>
  <si>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</si>
  <si>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</si>
  <si>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</si>
  <si>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</si>
  <si>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</si>
  <si>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</si>
  <si>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</si>
  <si>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</si>
  <si>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</si>
  <si>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</si>
  <si>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</si>
  <si>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</si>
  <si>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</si>
  <si>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</si>
  <si>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</si>
  <si>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</si>
  <si>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</si>
  <si>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</si>
  <si>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</si>
  <si>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</si>
  <si>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</si>
  <si>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</si>
  <si>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</si>
  <si>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</si>
  <si>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</si>
  <si>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</si>
  <si>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</si>
  <si>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</si>
  <si>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</si>
  <si>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</si>
  <si>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</si>
  <si>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</si>
  <si>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</si>
  <si>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</si>
  <si>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</si>
  <si>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</si>
  <si>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</si>
  <si>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</si>
  <si>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</si>
  <si>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</si>
  <si>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</si>
  <si>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</si>
  <si>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</si>
  <si>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</si>
  <si>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</si>
  <si>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</si>
  <si>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</si>
  <si>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</si>
  <si>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</si>
  <si>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</si>
  <si>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</si>
  <si>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</si>
  <si>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</si>
  <si>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</si>
  <si>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</si>
  <si>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</si>
  <si>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</si>
  <si>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</si>
  <si>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</si>
  <si>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</si>
  <si>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</si>
  <si>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</si>
  <si>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</si>
  <si>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</si>
  <si>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</si>
  <si>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</si>
  <si>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</si>
  <si>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</si>
  <si>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</si>
  <si>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</si>
  <si>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</si>
  <si>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</si>
  <si>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</si>
  <si>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</si>
  <si>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</si>
  <si>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</si>
  <si>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</si>
  <si>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</si>
  <si>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</si>
  <si>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</si>
  <si>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</si>
  <si>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</si>
  <si>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</si>
  <si>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</si>
  <si>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</si>
  <si>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</si>
  <si>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</si>
  <si>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</si>
  <si>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</si>
  <si>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</si>
  <si>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</si>
  <si>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</si>
  <si>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</si>
  <si>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</si>
  <si>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</si>
  <si>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</si>
  <si>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</si>
  <si>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</si>
  <si>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</si>
  <si>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</si>
  <si>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</si>
  <si>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</si>
  <si>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</si>
  <si>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</si>
  <si>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</si>
  <si>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</si>
  <si>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</si>
  <si>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</si>
  <si>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</si>
  <si>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</si>
  <si>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</si>
  <si>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</si>
  <si>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</si>
  <si>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</si>
  <si>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</si>
  <si>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</si>
  <si>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</si>
  <si>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</si>
  <si>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</si>
  <si>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</si>
  <si>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</si>
  <si>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</si>
  <si>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</si>
  <si>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</si>
  <si>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</si>
  <si>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</si>
  <si>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</si>
  <si>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</si>
  <si>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</si>
  <si>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</si>
  <si>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</si>
  <si>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</si>
  <si>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</si>
  <si>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</si>
  <si>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</si>
  <si>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</si>
  <si>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</si>
  <si>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</si>
  <si>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</si>
  <si>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</si>
  <si>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</si>
  <si>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</si>
  <si>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</si>
  <si>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</si>
  <si>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</si>
  <si>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</si>
  <si>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</si>
  <si>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</si>
  <si>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</si>
  <si>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</si>
  <si>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</si>
  <si>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</si>
  <si>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</si>
  <si>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</si>
  <si>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</si>
  <si>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</si>
  <si>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</si>
  <si>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</si>
  <si>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</si>
  <si>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</si>
  <si>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</si>
  <si>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</si>
  <si>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</si>
  <si>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</si>
  <si>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</si>
  <si>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</si>
  <si>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</si>
  <si>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</si>
  <si>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</si>
  <si>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</si>
  <si>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</si>
  <si>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</si>
  <si>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</si>
  <si>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</si>
  <si>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</si>
  <si>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</si>
  <si>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</si>
  <si>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</si>
  <si>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</si>
  <si>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</si>
  <si>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</si>
  <si>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</si>
  <si>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</si>
  <si>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</si>
  <si>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</si>
  <si>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</si>
  <si>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</si>
  <si>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</si>
  <si>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</si>
  <si>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</si>
  <si>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</si>
  <si>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</si>
  <si>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</si>
  <si>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</si>
  <si>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</si>
  <si>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</si>
  <si>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</si>
  <si>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</si>
  <si>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</si>
  <si>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</si>
  <si>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</si>
  <si>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</si>
  <si>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</si>
  <si>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</si>
  <si>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</si>
  <si>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</si>
  <si>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</si>
  <si>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</si>
  <si>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</si>
  <si>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</si>
  <si>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</si>
  <si>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</si>
  <si>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</si>
  <si>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</si>
  <si>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</si>
  <si>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</si>
  <si>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</si>
  <si>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</si>
  <si>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</si>
  <si>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</si>
  <si>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</si>
  <si>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</si>
  <si>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</si>
  <si>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</si>
  <si>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</si>
  <si>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</si>
  <si>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</si>
  <si>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</si>
  <si>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</si>
  <si>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</si>
  <si>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</si>
  <si>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</si>
  <si>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</si>
  <si>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</si>
  <si>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</si>
  <si>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</si>
  <si>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</si>
  <si>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</si>
  <si>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</si>
  <si>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</si>
  <si>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</si>
  <si>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</si>
  <si>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</si>
  <si>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</si>
  <si>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</si>
  <si>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</si>
  <si>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</si>
  <si>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</si>
  <si>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</si>
  <si>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</si>
  <si>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</si>
  <si>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</si>
  <si>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</si>
  <si>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</si>
  <si>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</si>
  <si>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</si>
  <si>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</si>
  <si>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</si>
  <si>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</si>
  <si>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</si>
  <si>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</si>
  <si>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</si>
  <si>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</si>
  <si>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</si>
  <si>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</si>
  <si>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</si>
  <si>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</si>
  <si>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</si>
  <si>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</si>
  <si>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</si>
  <si>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</si>
  <si>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</si>
  <si>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</si>
  <si>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</si>
  <si>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</si>
  <si>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</si>
  <si>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</si>
  <si>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</si>
  <si>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</si>
  <si>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</si>
  <si>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</si>
  <si>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</si>
  <si>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</si>
  <si>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</si>
  <si>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</si>
  <si>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</si>
  <si>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</si>
  <si>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</si>
  <si>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</si>
  <si>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</si>
  <si>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</si>
  <si>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</si>
  <si>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</si>
  <si>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</si>
  <si>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</si>
  <si>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</si>
  <si>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</si>
  <si>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</si>
  <si>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</si>
  <si>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</si>
  <si>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</si>
  <si>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</si>
  <si>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</si>
  <si>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</si>
  <si>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</si>
  <si>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</si>
  <si>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</si>
  <si>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</si>
  <si>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</si>
  <si>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</si>
  <si>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</si>
  <si>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</si>
  <si>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</si>
  <si>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</si>
  <si>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</si>
  <si>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</si>
  <si>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</si>
  <si>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</si>
  <si>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</si>
  <si>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</si>
  <si>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</si>
  <si>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</si>
  <si>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</si>
  <si>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</si>
  <si>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</si>
  <si>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</si>
  <si>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</si>
  <si>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</si>
  <si>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</si>
  <si>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</si>
  <si>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</si>
  <si>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</si>
  <si>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</si>
  <si>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</si>
  <si>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</si>
  <si>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</si>
  <si>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</si>
  <si>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</si>
  <si>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</si>
  <si>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</si>
  <si>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</si>
  <si>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</si>
  <si>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</si>
  <si>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</si>
  <si>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</si>
  <si>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</si>
  <si>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</si>
  <si>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</si>
  <si>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</si>
  <si>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</si>
  <si>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</si>
  <si>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</si>
  <si>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</si>
  <si>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</si>
  <si>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</si>
  <si>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</si>
  <si>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</si>
  <si>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</si>
  <si>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</si>
  <si>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</si>
  <si>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</si>
  <si>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</si>
  <si>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</si>
  <si>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</si>
  <si>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</si>
  <si>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</si>
  <si>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</si>
  <si>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</si>
  <si>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</si>
  <si>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</si>
  <si>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</si>
  <si>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</si>
  <si>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</si>
  <si>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</si>
  <si>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</si>
  <si>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</si>
  <si>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</si>
  <si>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</si>
  <si>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</si>
  <si>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</si>
  <si>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</si>
  <si>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</si>
  <si>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</si>
  <si>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</si>
  <si>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</si>
  <si>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</si>
  <si>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</si>
  <si>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</si>
  <si>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</si>
  <si>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</si>
  <si>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</si>
  <si>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</si>
  <si>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</si>
  <si>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</si>
  <si>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</si>
  <si>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</si>
  <si>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</si>
  <si>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</si>
  <si>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</si>
  <si>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</si>
  <si>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</si>
  <si>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</si>
  <si>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</si>
  <si>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</si>
  <si>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</si>
  <si>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</si>
  <si>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</si>
  <si>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</si>
  <si>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</si>
  <si>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</si>
  <si>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</si>
  <si>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</si>
  <si>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</si>
  <si>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</si>
  <si>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</si>
  <si>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</si>
  <si>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</si>
  <si>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</si>
  <si>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</si>
  <si>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</si>
  <si>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</si>
  <si>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</si>
  <si>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</si>
  <si>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</si>
  <si>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</si>
  <si>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</si>
  <si>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</si>
  <si>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</si>
  <si>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</si>
  <si>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</si>
  <si>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</si>
  <si>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</si>
  <si>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</si>
  <si>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</si>
  <si>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</si>
  <si>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</si>
  <si>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</si>
  <si>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</si>
  <si>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</si>
  <si>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</si>
  <si>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</si>
  <si>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</si>
  <si>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</si>
  <si>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</si>
  <si>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</si>
  <si>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</si>
  <si>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</si>
  <si>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</si>
  <si>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</si>
  <si>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</si>
  <si>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</si>
  <si>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</si>
  <si>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</si>
  <si>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</si>
  <si>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</si>
  <si>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</si>
  <si>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</si>
  <si>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</si>
  <si>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</si>
  <si>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</si>
  <si>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</si>
  <si>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</si>
  <si>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</si>
  <si>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</si>
  <si>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</si>
  <si>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</si>
  <si>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</si>
  <si>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</si>
  <si>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</si>
  <si>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</si>
  <si>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</si>
  <si>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</si>
  <si>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</si>
  <si>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</si>
  <si>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</si>
  <si>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</si>
  <si>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</si>
  <si>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</si>
  <si>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</si>
  <si>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</si>
  <si>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</si>
  <si>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</si>
  <si>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</si>
  <si>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</si>
  <si>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</si>
  <si>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</si>
  <si>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</si>
  <si>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</si>
  <si>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</si>
  <si>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</si>
  <si>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</si>
  <si>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</si>
  <si>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</si>
  <si>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</si>
  <si>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</si>
  <si>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</si>
  <si>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</si>
  <si>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</si>
  <si>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</si>
  <si>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</si>
  <si>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</si>
  <si>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</si>
  <si>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</si>
  <si>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</si>
  <si>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</si>
  <si>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</si>
  <si>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</si>
  <si>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</si>
  <si>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</si>
  <si>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</si>
  <si>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</si>
  <si>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</si>
  <si>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</si>
  <si>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</si>
  <si>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</si>
  <si>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</si>
  <si>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</si>
  <si>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</si>
  <si>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</si>
  <si>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</si>
  <si>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</si>
  <si>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</si>
  <si>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</si>
  <si>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</si>
  <si>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</si>
  <si>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</si>
  <si>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</si>
  <si>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</si>
  <si>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</si>
  <si>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</si>
  <si>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</si>
  <si>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</si>
  <si>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</si>
  <si>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</si>
  <si>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</si>
  <si>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</si>
  <si>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</si>
  <si>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</si>
  <si>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</si>
  <si>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</si>
  <si>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</si>
  <si>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</si>
  <si>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</si>
  <si>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</si>
  <si>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</si>
  <si>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</si>
  <si>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</si>
  <si>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</si>
  <si>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</si>
  <si>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</si>
  <si>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</si>
  <si>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</si>
  <si>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</si>
  <si>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</si>
  <si>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</si>
  <si>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</si>
  <si>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</si>
  <si>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</si>
  <si>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</si>
  <si>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</si>
  <si>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</si>
  <si>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</si>
  <si>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</si>
  <si>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</si>
  <si>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</si>
  <si>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</si>
  <si>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</si>
  <si>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</si>
  <si>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</si>
  <si>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</si>
  <si>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</si>
  <si>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</si>
  <si>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</si>
  <si>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</si>
  <si>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</si>
  <si>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</si>
  <si>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</si>
  <si>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</si>
  <si>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</si>
  <si>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</si>
  <si>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</si>
  <si>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</si>
  <si>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</si>
  <si>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</si>
  <si>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</si>
  <si>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</si>
  <si>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</si>
  <si>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</si>
  <si>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</si>
  <si>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</si>
  <si>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</si>
  <si>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</si>
  <si>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</si>
  <si>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</si>
  <si>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</si>
  <si>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</si>
  <si>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</si>
  <si>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</si>
  <si>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</si>
  <si>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</si>
  <si>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</si>
  <si>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</si>
  <si>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</si>
  <si>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</si>
  <si>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</si>
  <si>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</si>
  <si>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</si>
  <si>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</si>
  <si>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</si>
  <si>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</si>
  <si>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</si>
  <si>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</si>
  <si>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</si>
  <si>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</si>
  <si>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</si>
  <si>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</si>
  <si>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</si>
  <si>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</si>
  <si>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</si>
  <si>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</si>
  <si>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</si>
  <si>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</si>
  <si>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</si>
  <si>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</si>
  <si>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</si>
  <si>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</si>
  <si>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</si>
  <si>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</si>
  <si>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</si>
  <si>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</si>
  <si>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</si>
  <si>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</si>
  <si>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</si>
  <si>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</si>
  <si>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</si>
  <si>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</si>
  <si>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</si>
  <si>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</si>
  <si>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</si>
  <si>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</si>
  <si>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</si>
  <si>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</si>
  <si>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</si>
  <si>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</si>
  <si>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</si>
  <si>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</si>
  <si>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</si>
  <si>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</si>
  <si>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</si>
  <si>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</si>
  <si>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</si>
  <si>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</si>
  <si>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</si>
  <si>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</si>
  <si>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</si>
  <si>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</si>
  <si>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</si>
  <si>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</si>
  <si>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</si>
  <si>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</si>
  <si>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</si>
  <si>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</si>
  <si>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</si>
  <si>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</si>
  <si>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</si>
  <si>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</si>
  <si>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</si>
  <si>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</si>
  <si>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</si>
  <si>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</si>
  <si>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</si>
  <si>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</si>
  <si>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</si>
  <si>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</si>
  <si>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</si>
  <si>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</si>
  <si>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</si>
  <si>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</si>
  <si>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</si>
  <si>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</si>
  <si>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</si>
  <si>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</si>
  <si>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</si>
  <si>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</si>
  <si>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</si>
  <si>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</si>
  <si>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</si>
  <si>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</si>
  <si>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</si>
  <si>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</si>
  <si>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</si>
  <si>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</si>
  <si>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</si>
  <si>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</si>
  <si>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</si>
  <si>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</si>
  <si>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</si>
  <si>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</si>
  <si>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</si>
  <si>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</si>
  <si>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</si>
  <si>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</si>
  <si>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</si>
  <si>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</si>
  <si>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</si>
  <si>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</si>
  <si>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</si>
  <si>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</si>
  <si>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</si>
  <si>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</si>
  <si>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</si>
  <si>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</si>
  <si>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</si>
  <si>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</si>
  <si>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</si>
  <si>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</si>
  <si>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</si>
  <si>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</si>
  <si>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</si>
  <si>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</si>
  <si>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</si>
  <si>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</si>
  <si>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</si>
  <si>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</si>
  <si>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</si>
  <si>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</si>
  <si>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</si>
  <si>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</si>
  <si>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</si>
  <si>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</si>
  <si>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</si>
  <si>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</si>
  <si>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</si>
  <si>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</si>
  <si>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</si>
  <si>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</si>
  <si>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</si>
  <si>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</si>
  <si>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</si>
  <si>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</si>
  <si>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</si>
  <si>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</si>
  <si>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</si>
  <si>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</si>
  <si>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</si>
  <si>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</si>
  <si>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</si>
  <si>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</si>
  <si>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</si>
  <si>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</si>
  <si>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</si>
  <si>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</si>
  <si>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</si>
  <si>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</si>
  <si>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</si>
  <si>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</si>
  <si>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</si>
  <si>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</si>
  <si>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</si>
  <si>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</si>
  <si>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</si>
  <si>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</si>
  <si>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</si>
  <si>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</si>
  <si>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</si>
  <si>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</si>
  <si>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</si>
  <si>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</si>
  <si>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</si>
  <si>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</si>
  <si>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</si>
  <si>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</si>
  <si>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</si>
  <si>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</si>
  <si>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</si>
  <si>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</si>
  <si>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</si>
  <si>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</si>
  <si>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</si>
  <si>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</si>
  <si>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</si>
  <si>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</si>
  <si>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</si>
  <si>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</si>
  <si>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</si>
  <si>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</si>
  <si>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</si>
  <si>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</si>
  <si>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</si>
  <si>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</si>
  <si>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</si>
  <si>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</si>
  <si>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</si>
  <si>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</si>
  <si>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</si>
  <si>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</si>
  <si>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</si>
  <si>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</si>
  <si>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</si>
  <si>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</si>
  <si>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</si>
  <si>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</si>
  <si>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</si>
  <si>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</si>
  <si>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</si>
  <si>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</si>
  <si>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</si>
  <si>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</si>
  <si>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</si>
  <si>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</si>
  <si>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</si>
  <si>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</si>
  <si>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</si>
  <si>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</si>
  <si>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</si>
  <si>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</si>
  <si>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</si>
  <si>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</si>
  <si>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</si>
  <si>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</si>
  <si>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</si>
  <si>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</si>
  <si>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</si>
  <si>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</si>
  <si>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</si>
  <si>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</si>
  <si>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</si>
  <si>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</si>
  <si>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</si>
  <si>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</si>
  <si>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</si>
  <si>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</si>
  <si>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</si>
  <si>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</si>
  <si>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</si>
  <si>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</si>
  <si>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</si>
  <si>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</si>
  <si>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</si>
  <si>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</si>
  <si>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</si>
  <si>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</si>
  <si>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</si>
  <si>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</si>
  <si>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</si>
  <si>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</si>
  <si>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</si>
  <si>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</si>
  <si>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</si>
  <si>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</si>
  <si>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</si>
  <si>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</si>
  <si>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</si>
  <si>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</si>
  <si>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</si>
  <si>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</si>
  <si>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</si>
  <si>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</si>
  <si>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</si>
  <si>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</si>
  <si>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</si>
  <si>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</si>
  <si>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</si>
  <si>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</si>
  <si>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</si>
  <si>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</si>
  <si>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</si>
  <si>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</si>
  <si>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</si>
  <si>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</si>
  <si>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</si>
  <si>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</si>
  <si>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</si>
  <si>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</si>
  <si>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</si>
  <si>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</si>
  <si>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</si>
  <si>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</si>
  <si>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</si>
  <si>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</si>
  <si>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</si>
  <si>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</si>
  <si>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</si>
  <si>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</si>
  <si>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</si>
  <si>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</si>
  <si>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</si>
  <si>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</si>
  <si>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</si>
  <si>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</si>
  <si>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</si>
  <si>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</si>
  <si>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</si>
  <si>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</si>
  <si>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</si>
  <si>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</si>
  <si>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</si>
  <si>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</si>
  <si>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</si>
  <si>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</si>
  <si>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</si>
  <si>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</si>
  <si>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</si>
  <si>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</si>
  <si>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</si>
  <si>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</si>
  <si>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</si>
  <si>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</si>
  <si>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</si>
  <si>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</si>
  <si>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</si>
  <si>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</si>
  <si>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</si>
  <si>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</si>
  <si>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</si>
  <si>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</si>
  <si>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</si>
  <si>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</si>
  <si>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</si>
  <si>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</si>
  <si>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</si>
  <si>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</si>
  <si>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</si>
  <si>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</si>
  <si>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</si>
  <si>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</si>
  <si>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</si>
  <si>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</si>
  <si>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</si>
  <si>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</si>
  <si>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</si>
  <si>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</si>
  <si>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</si>
  <si>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</si>
  <si>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</si>
  <si>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</si>
  <si>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</si>
  <si>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</si>
  <si>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</si>
  <si>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</si>
  <si>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</si>
  <si>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</si>
  <si>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</si>
  <si>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</si>
  <si>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</si>
  <si>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</si>
  <si>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</si>
  <si>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</si>
  <si>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</si>
  <si>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</si>
  <si>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</si>
  <si>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</si>
  <si>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</si>
  <si>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</si>
  <si>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</si>
  <si>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</si>
  <si>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</si>
  <si>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</si>
  <si>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</si>
  <si>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</si>
  <si>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</si>
  <si>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</si>
  <si>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</si>
  <si>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</si>
  <si>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</si>
  <si>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</si>
  <si>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</si>
  <si>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</si>
  <si>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</si>
  <si>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</si>
  <si>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</si>
  <si>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</si>
  <si>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</si>
  <si>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</si>
  <si>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</si>
  <si>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</si>
  <si>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</si>
  <si>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</si>
  <si>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</si>
  <si>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</si>
  <si>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</si>
  <si>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</si>
  <si>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</si>
  <si>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</si>
  <si>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</si>
  <si>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</si>
  <si>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</si>
  <si>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</si>
  <si>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</si>
  <si>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</si>
  <si>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</si>
  <si>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</si>
  <si>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</si>
  <si>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</si>
  <si>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</si>
  <si>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</si>
  <si>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</si>
  <si>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</si>
  <si>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</si>
  <si>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</si>
  <si>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</si>
  <si>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</si>
  <si>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</si>
  <si>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</si>
  <si>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</si>
  <si>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</si>
  <si>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</si>
  <si>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</si>
  <si>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</si>
  <si>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</si>
  <si>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</si>
  <si>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</si>
  <si>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</si>
  <si>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</si>
  <si>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</si>
  <si>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</si>
  <si>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</si>
  <si>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</si>
  <si>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</si>
  <si>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</si>
  <si>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</si>
  <si>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</si>
  <si>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</si>
  <si>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</si>
  <si>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</si>
  <si>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</si>
  <si>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</si>
  <si>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</si>
  <si>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</si>
  <si>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</si>
  <si>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</si>
  <si>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</si>
  <si>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</si>
  <si>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</si>
  <si>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</si>
  <si>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</si>
  <si>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</si>
  <si>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</si>
  <si>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</si>
  <si>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</si>
  <si>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</si>
  <si>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</si>
  <si>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</si>
  <si>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</si>
  <si>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</si>
  <si>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</si>
  <si>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</si>
  <si>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</si>
  <si>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</si>
  <si>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</si>
  <si>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</si>
  <si>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</si>
  <si>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</si>
  <si>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</si>
  <si>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</si>
  <si>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</si>
  <si>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</si>
  <si>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</si>
  <si>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</si>
  <si>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</si>
  <si>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</si>
  <si>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</si>
  <si>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</si>
  <si>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</si>
  <si>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</si>
  <si>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</si>
  <si>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</si>
  <si>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</si>
  <si>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</si>
  <si>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</si>
  <si>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</si>
  <si>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</si>
  <si>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</si>
  <si>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</si>
  <si>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</si>
  <si>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</si>
  <si>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</si>
  <si>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</si>
  <si>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</si>
  <si>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</si>
  <si>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</si>
  <si>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</si>
  <si>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</si>
  <si>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</si>
  <si>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</si>
  <si>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</si>
  <si>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</si>
  <si>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</si>
  <si>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</si>
  <si>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</si>
  <si>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</si>
  <si>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</si>
  <si>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</si>
  <si>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</si>
  <si>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</si>
  <si>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</si>
  <si>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</si>
  <si>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</si>
  <si>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</si>
  <si>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</si>
  <si>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</si>
  <si>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</si>
  <si>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</si>
  <si>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</si>
  <si>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</si>
  <si>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</si>
  <si>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</si>
  <si>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</si>
  <si>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</si>
  <si>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</si>
  <si>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</si>
  <si>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</si>
  <si>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</si>
  <si>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</si>
  <si>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</si>
  <si>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</si>
  <si>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</si>
  <si>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</si>
  <si>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</si>
  <si>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</si>
  <si>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</si>
  <si>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</si>
  <si>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</si>
  <si>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</si>
  <si>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</si>
  <si>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</si>
  <si>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</si>
  <si>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</si>
  <si>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</si>
  <si>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</si>
  <si>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</si>
  <si>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</si>
  <si>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</si>
  <si>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</si>
  <si>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</si>
  <si>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</si>
  <si>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</si>
  <si>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</si>
  <si>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</si>
  <si>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</si>
  <si>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</si>
  <si>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</si>
  <si>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</si>
  <si>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</si>
  <si>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</si>
  <si>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</si>
  <si>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</si>
  <si>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</si>
  <si>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</si>
  <si>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</si>
  <si>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</si>
  <si>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</si>
  <si>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</si>
  <si>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</si>
  <si>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</si>
  <si>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</si>
  <si>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</si>
  <si>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</si>
  <si>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</si>
  <si>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</si>
  <si>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</si>
  <si>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</si>
  <si>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</si>
  <si>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</si>
  <si>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</si>
  <si>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</si>
  <si>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</si>
  <si>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</si>
  <si>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</si>
  <si>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</si>
  <si>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</si>
  <si>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</si>
  <si>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</si>
  <si>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</si>
  <si>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</si>
  <si>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</si>
  <si>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</si>
  <si>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</si>
  <si>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</si>
  <si>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</si>
  <si>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</si>
  <si>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</si>
  <si>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</si>
  <si>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</si>
  <si>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</si>
  <si>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</si>
  <si>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</si>
  <si>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</si>
  <si>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</si>
  <si>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</si>
  <si>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</si>
  <si>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</si>
  <si>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</si>
  <si>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</si>
  <si>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</si>
  <si>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</si>
  <si>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</si>
  <si>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</si>
  <si>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</si>
  <si>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</si>
  <si>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</si>
  <si>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</si>
  <si>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</si>
  <si>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</si>
  <si>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</si>
  <si>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</si>
  <si>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</si>
  <si>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</si>
  <si>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</si>
  <si>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</si>
  <si>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</si>
  <si>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</si>
  <si>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</si>
  <si>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</si>
  <si>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</si>
  <si>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</si>
  <si>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</si>
  <si>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</si>
  <si>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</si>
  <si>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</si>
  <si>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</si>
  <si>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</si>
  <si>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</si>
  <si>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</si>
  <si>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</si>
  <si>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</si>
  <si>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</si>
  <si>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</si>
  <si>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</si>
  <si>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</si>
  <si>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</si>
  <si>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</si>
  <si>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</si>
  <si>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</si>
  <si>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</si>
  <si>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</si>
  <si>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</si>
  <si>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</si>
  <si>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</si>
  <si>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</si>
  <si>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</si>
  <si>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</si>
  <si>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</si>
  <si>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</si>
  <si>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</si>
  <si>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</si>
  <si>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</si>
  <si>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</si>
  <si>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</si>
  <si>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</si>
  <si>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</si>
  <si>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</si>
  <si>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</si>
  <si>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</si>
  <si>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</si>
  <si>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</si>
  <si>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</si>
  <si>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</si>
  <si>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</si>
  <si>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</si>
  <si>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</si>
  <si>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</si>
  <si>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</si>
  <si>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</si>
  <si>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</si>
  <si>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</si>
  <si>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</si>
  <si>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</si>
  <si>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</si>
  <si>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</si>
  <si>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</si>
  <si>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</si>
  <si>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</si>
  <si>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</si>
  <si>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</si>
  <si>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</si>
  <si>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</si>
  <si>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</si>
  <si>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</si>
  <si>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92000215000120</t>
  </si>
  <si>
    <t>PREFEITURA MUNICIPAL DE SEGREDO</t>
  </si>
  <si>
    <t xml:space="preserve">CONSTRUÇÃO DE ARQUIBANCADA EM SERRINHA VELHA </t>
  </si>
  <si>
    <t xml:space="preserve">BLOCO DE FUNDAÇÃO </t>
  </si>
  <si>
    <t>1.1</t>
  </si>
  <si>
    <t xml:space="preserve">CONCRETO FCK </t>
  </si>
  <si>
    <t>2.1</t>
  </si>
  <si>
    <t xml:space="preserve">ESTRUTURA METÁLICA </t>
  </si>
  <si>
    <t>2.2</t>
  </si>
  <si>
    <t>CANTONEIRA DE ALUMÍNIO</t>
  </si>
  <si>
    <t>2.3</t>
  </si>
  <si>
    <t xml:space="preserve">GUARDA CORPO DE AÇO GALVANIZADO </t>
  </si>
  <si>
    <t>2.4</t>
  </si>
  <si>
    <t>PINTURA COM TINTA ALQUÍDICA DE FUNDO E ACABAMENTO ESMALTE SINTÉTICO</t>
  </si>
  <si>
    <t>2.5</t>
  </si>
  <si>
    <t>CHUMBADOR DE AÇO</t>
  </si>
  <si>
    <t>3.1</t>
  </si>
  <si>
    <t xml:space="preserve">PRANCHA DE MADEIRA </t>
  </si>
  <si>
    <t>3.2</t>
  </si>
  <si>
    <t xml:space="preserve">PARAFUSO DE AÇO TIPO CHUMBADOR </t>
  </si>
  <si>
    <t>3.3</t>
  </si>
  <si>
    <t xml:space="preserve">PINTURA COM TINTA DE ACABAMENTO </t>
  </si>
  <si>
    <t>4.1</t>
  </si>
  <si>
    <t>BLOQUETE/PISO INTERTRAVADO</t>
  </si>
  <si>
    <t>4.2</t>
  </si>
  <si>
    <t xml:space="preserve">MEIO-FIO OU GUIA DE CONCRETO PRÉ MOLDADO </t>
  </si>
  <si>
    <t>5.1</t>
  </si>
  <si>
    <t xml:space="preserve">PLACA DE OBRA EM CHAPA GALVANIZADA </t>
  </si>
  <si>
    <t xml:space="preserve">CONSTRUÇÃO DE ARQUIBANCADA NO CAMPO DE FUTEBOL DE SERRINHA VELHA.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</si>
</sst>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7" fontId="0" fillId="0" borderId="1" xfId="0" applyNumberFormat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workbookViewId="0">
      <selection activeCell="C15" sqref="C1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5" t="s">
        <v>3752</v>
      </c>
      <c r="B1" s="186"/>
      <c r="C1" s="186"/>
      <c r="D1" s="186"/>
      <c r="E1" s="186"/>
      <c r="F1" s="186"/>
      <c r="G1" s="187"/>
    </row>
    <row r="2" spans="1:8" s="92" customFormat="1" ht="15.75" thickBot="1" x14ac:dyDescent="0.3">
      <c r="A2" s="46" t="s">
        <v>161</v>
      </c>
      <c r="B2" s="191" t="s">
        <v>7</v>
      </c>
      <c r="C2" s="191"/>
      <c r="D2" s="76" t="s">
        <v>162</v>
      </c>
      <c r="E2" s="112"/>
      <c r="F2" s="77" t="s">
        <v>163</v>
      </c>
      <c r="G2" s="35"/>
      <c r="H2" s="89"/>
    </row>
    <row r="3" spans="1:8" s="92" customFormat="1" ht="31.5" customHeight="1" thickBot="1" x14ac:dyDescent="0.3">
      <c r="A3" s="41" t="s">
        <v>153</v>
      </c>
      <c r="B3" s="192" t="s">
        <v>4035</v>
      </c>
      <c r="C3" s="192"/>
      <c r="D3" s="192"/>
      <c r="E3" s="192"/>
      <c r="F3" s="192"/>
      <c r="G3" s="193"/>
    </row>
    <row r="4" spans="1:8" s="92" customFormat="1" ht="15.75" thickBot="1" x14ac:dyDescent="0.3">
      <c r="A4" s="46" t="s">
        <v>175</v>
      </c>
      <c r="B4" s="194" t="s">
        <v>4008</v>
      </c>
      <c r="C4" s="194"/>
      <c r="D4" s="194"/>
      <c r="E4" s="195"/>
      <c r="F4" s="47" t="s">
        <v>179</v>
      </c>
      <c r="G4" s="124" t="s">
        <v>4007</v>
      </c>
    </row>
    <row r="5" spans="1:8" s="92" customFormat="1" ht="15.75" thickBot="1" x14ac:dyDescent="0.3">
      <c r="A5" s="46" t="s">
        <v>3785</v>
      </c>
      <c r="B5" s="127" t="s">
        <v>170</v>
      </c>
      <c r="C5" s="177" t="s">
        <v>3956</v>
      </c>
      <c r="D5" s="177"/>
      <c r="E5" s="177"/>
      <c r="F5" s="196"/>
      <c r="G5" s="197"/>
    </row>
    <row r="6" spans="1:8" s="94" customFormat="1" ht="15.75" thickBot="1" x14ac:dyDescent="0.3">
      <c r="A6" s="46" t="s">
        <v>155</v>
      </c>
      <c r="B6" s="78">
        <f>'Orçamento-base'!C6</f>
        <v>106812.05000000002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3747</v>
      </c>
      <c r="B8" s="91">
        <f>COUNT('Orçamento-base'!B12:B39938)</f>
        <v>12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3933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3749</v>
      </c>
      <c r="D10" s="59"/>
      <c r="E10" s="56"/>
      <c r="F10" s="59"/>
      <c r="G10" s="99"/>
      <c r="H10" s="93"/>
    </row>
    <row r="11" spans="1:8" ht="13.5" customHeight="1" x14ac:dyDescent="0.25">
      <c r="A11" s="188" t="s">
        <v>3750</v>
      </c>
      <c r="B11" s="189" t="s">
        <v>3751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8"/>
      <c r="B12" s="190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/>
      <c r="B13" s="37"/>
      <c r="C13" s="86">
        <f>SUMIF('Orçamento-base'!$A$12:$A$39940,Identificação!$A13,'Orçamento-base'!$K$12:$K$39940)</f>
        <v>0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>
        <v>1</v>
      </c>
      <c r="B14" s="37" t="s">
        <v>4009</v>
      </c>
      <c r="C14" s="156">
        <v>106702.59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/>
      <c r="B15" s="37"/>
      <c r="C15" s="156"/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/>
      <c r="B16" s="37"/>
      <c r="C16" s="156">
        <f>SUMIF('Orçamento-base'!$A$12:$A$39940,Identificação!$A16,'Orçamento-base'!$K$12:$K$39940)</f>
        <v>0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/>
      <c r="B17" s="37"/>
      <c r="C17" s="156">
        <f>SUMIF('Orçamento-base'!$A$12:$A$39940,Identificação!$A17,'Orçamento-base'!$K$12:$K$39940)</f>
        <v>0</v>
      </c>
      <c r="D17" s="157"/>
      <c r="E17" s="158"/>
      <c r="F17" s="158"/>
      <c r="G17" s="156">
        <f>SUMIF(Proposta!$A$12:$A$39953,Identificação!$A17,Proposta!$H$12:$H$39953)</f>
        <v>0</v>
      </c>
    </row>
    <row r="18" spans="1:7" x14ac:dyDescent="0.25">
      <c r="A18" s="36"/>
      <c r="B18" s="37"/>
      <c r="C18" s="156">
        <f>SUMIF('Orçamento-base'!$A$12:$A$39940,Identificação!$A18,'Orçamento-base'!$K$12:$K$39940)</f>
        <v>0</v>
      </c>
      <c r="D18" s="157"/>
      <c r="E18" s="158"/>
      <c r="F18" s="158"/>
      <c r="G18" s="156">
        <f>SUMIF(Proposta!$A$12:$A$39953,Identificação!$A18,Proposta!$H$12:$H$39953)</f>
        <v>0</v>
      </c>
    </row>
    <row r="19" spans="1:7" x14ac:dyDescent="0.25">
      <c r="A19" s="36"/>
      <c r="B19" s="37"/>
      <c r="C19" s="156">
        <f>SUMIF('Orçamento-base'!$A$12:$A$39940,Identificação!$A19,'Orçamento-base'!$K$12:$K$39940)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SUMIF('Orçamento-base'!$A$12:$A$39940,Identificação!$A20,'Orçamento-base'!$K$12:$K$39940)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SUMIF('Orçamento-base'!$A$12:$A$39940,Identificação!$A21,'Orçamento-base'!$K$12:$K$39940)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SUMIF('Orçamento-base'!$A$12:$A$39940,Identificação!$A22,'Orçamento-base'!$K$12:$K$39940)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SUMIF('Orçamento-base'!$A$12:$A$39940,Identificação!$A23,'Orçamento-base'!$K$12:$K$39940)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SUMIF('Orçamento-base'!$A$12:$A$39940,Identificação!$A24,'Orçamento-base'!$K$12:$K$39940)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SUMIF('Orçamento-base'!$A$12:$A$39940,Identificação!$A25,'Orçamento-base'!$K$12:$K$39940)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SUMIF('Orçamento-base'!$A$12:$A$39940,Identificação!$A26,'Orçamento-base'!$K$12:$K$39940)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SUMIF('Orçamento-base'!$A$12:$A$39940,Identificação!$A27,'Orçamento-base'!$K$12:$K$39940)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SUMIF('Orçamento-base'!$A$12:$A$39940,Identificação!$A28,'Orçamento-base'!$K$12:$K$39940)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SUMIF('Orçamento-base'!$A$12:$A$39940,Identificação!$A29,'Orçamento-base'!$K$12:$K$39940)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SUMIF('Orçamento-base'!$A$12:$A$39940,Identificação!$A30,'Orçamento-base'!$K$12:$K$39940)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SUMIF('Orçamento-base'!$A$12:$A$39940,Identificação!$A31,'Orçamento-base'!$K$12:$K$39940)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SUMIF('Orçamento-base'!$A$12:$A$39940,Identificação!$A32,'Orçamento-base'!$K$12:$K$39940)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SUMIF('Orçamento-base'!$A$12:$A$39940,Identificação!$A33,'Orçamento-base'!$K$12:$K$39940)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SUMIF('Orçamento-base'!$A$12:$A$39940,Identificação!$A34,'Orçamento-base'!$K$12:$K$39940)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SUMIF('Orçamento-base'!$A$12:$A$39940,Identificação!$A35,'Orçamento-base'!$K$12:$K$39940)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SUMIF('Orçamento-base'!$A$12:$A$39940,Identificação!$A36,'Orçamento-base'!$K$12:$K$39940)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SUMIF('Orçamento-base'!$A$12:$A$39940,Identificação!$A37,'Orçamento-base'!$K$12:$K$39940)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SUMIF('Orçamento-base'!$A$12:$A$39940,Identificação!$A38,'Orçamento-base'!$K$12:$K$39940)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SUMIF('Orçamento-base'!$A$12:$A$39940,Identificação!$A39,'Orçamento-base'!$K$12:$K$39940)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SUMIF('Orçamento-base'!$A$12:$A$39940,Identificação!$A40,'Orçamento-base'!$K$12:$K$39940)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SUMIF('Orçamento-base'!$A$12:$A$39940,Identificação!$A41,'Orçamento-base'!$K$12:$K$39940)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SUMIF('Orçamento-base'!$A$12:$A$39940,Identificação!$A42,'Orçamento-base'!$K$12:$K$39940)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SUMIF('Orçamento-base'!$A$12:$A$39940,Identificação!$A43,'Orçamento-base'!$K$12:$K$39940)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SUMIF('Orçamento-base'!$A$12:$A$39940,Identificação!$A44,'Orçamento-base'!$K$12:$K$39940)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SUMIF('Orçamento-base'!$A$12:$A$39940,Identificação!$A45,'Orçamento-base'!$K$12:$K$39940)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SUMIF('Orçamento-base'!$A$12:$A$39940,Identificação!$A46,'Orçamento-base'!$K$12:$K$39940)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SUMIF('Orçamento-base'!$A$12:$A$39940,Identificação!$A47,'Orçamento-base'!$K$12:$K$39940)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SUMIF('Orçamento-base'!$A$12:$A$39940,Identificação!$A48,'Orçamento-base'!$K$12:$K$39940)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SUMIF('Orçamento-base'!$A$12:$A$39940,Identificação!$A49,'Orçamento-base'!$K$12:$K$39940)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SUMIF('Orçamento-base'!$A$12:$A$39940,Identificação!$A50,'Orçamento-base'!$K$12:$K$39940)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SUMIF('Orçamento-base'!$A$12:$A$39940,Identificação!$A51,'Orçamento-base'!$K$12:$K$39940)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SUMIF('Orçamento-base'!$A$12:$A$39940,Identificação!$A52,'Orçamento-base'!$K$12:$K$39940)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SUMIF('Orçamento-base'!$A$12:$A$39940,Identificação!$A53,'Orçamento-base'!$K$12:$K$39940)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SUMIF('Orçamento-base'!$A$12:$A$39940,Identificação!$A54,'Orçamento-base'!$K$12:$K$39940)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SUMIF('Orçamento-base'!$A$12:$A$39940,Identificação!$A55,'Orçamento-base'!$K$12:$K$39940)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SUMIF('Orçamento-base'!$A$12:$A$39940,Identificação!$A56,'Orçamento-base'!$K$12:$K$39940)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SUMIF('Orçamento-base'!$A$12:$A$39940,Identificação!$A57,'Orçamento-base'!$K$12:$K$39940)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SUMIF('Orçamento-base'!$A$12:$A$39940,Identificação!$A58,'Orçamento-base'!$K$12:$K$39940)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SUMIF('Orçamento-base'!$A$12:$A$39940,Identificação!$A59,'Orçamento-base'!$K$12:$K$39940)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SUMIF('Orçamento-base'!$A$12:$A$39940,Identificação!$A60,'Orçamento-base'!$K$12:$K$39940)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SUMIF('Orçamento-base'!$A$12:$A$39940,Identificação!$A61,'Orçamento-base'!$K$12:$K$39940)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SUMIF('Orçamento-base'!$A$12:$A$39940,Identificação!$A62,'Orçamento-base'!$K$12:$K$39940)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"/>
  <sheetViews>
    <sheetView tabSelected="1" zoomScaleNormal="100" workbookViewId="0">
      <selection activeCell="G27" sqref="G27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customWidth="1"/>
    <col min="5" max="5" width="10.85546875" style="181" customWidth="1"/>
    <col min="6" max="6" width="11" style="108" customWidth="1"/>
    <col min="7" max="7" width="40.14062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2.28515625" style="68" customWidth="1"/>
    <col min="12" max="12" width="8" style="149" customWidth="1"/>
    <col min="13" max="13" width="9.42578125" style="150" customWidth="1"/>
    <col min="14" max="14" width="7.140625" style="70" bestFit="1" customWidth="1"/>
    <col min="15" max="15" width="57.28515625" style="67" customWidth="1"/>
    <col min="16" max="16" width="7.140625" style="67" bestFit="1" customWidth="1"/>
    <col min="17" max="17" width="47.7109375" style="67" customWidth="1"/>
    <col min="18" max="18" width="26.85546875" style="65" customWidth="1"/>
    <col min="19" max="19" width="11.28515625" style="65" customWidth="1"/>
    <col min="20" max="16384" width="9.140625" style="65"/>
  </cols>
  <sheetData>
    <row r="1" spans="1:18" s="40" customFormat="1" ht="16.5" thickBot="1" x14ac:dyDescent="0.3">
      <c r="A1" s="206" t="s">
        <v>3676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09" t="str">
        <f>IF(Identificação!B2=0,"",Identificação!B2)</f>
        <v>Tomada de Preços</v>
      </c>
      <c r="D2" s="209"/>
      <c r="E2" s="209"/>
      <c r="F2" s="209"/>
      <c r="G2" s="209"/>
      <c r="H2" s="43" t="s">
        <v>151</v>
      </c>
      <c r="I2" s="44" t="str">
        <f>IF(Identificação!E2=0,"",Identificação!E2)</f>
        <v/>
      </c>
      <c r="J2" s="43" t="s">
        <v>152</v>
      </c>
      <c r="K2" s="44" t="str">
        <f>IF(Identificação!G2=0,"",Identificação!G2)</f>
        <v/>
      </c>
      <c r="L2" s="144"/>
      <c r="M2" s="144"/>
    </row>
    <row r="3" spans="1:18" s="45" customFormat="1" ht="32.25" customHeight="1" thickBot="1" x14ac:dyDescent="0.3">
      <c r="A3" s="215" t="s">
        <v>153</v>
      </c>
      <c r="B3" s="216"/>
      <c r="C3" s="217" t="str">
        <f>IF(Identificação!B3=0,"",Identificação!B3)</f>
        <v xml:space="preserve">CONSTRUÇÃO DE ARQUIBANCADA NO CAMPO DE FUTEBOL DE SERRINHA VELHA. </v>
      </c>
      <c r="D3" s="217"/>
      <c r="E3" s="217"/>
      <c r="F3" s="217"/>
      <c r="G3" s="217"/>
      <c r="H3" s="217"/>
      <c r="I3" s="217"/>
      <c r="J3" s="217"/>
      <c r="K3" s="218"/>
      <c r="L3" s="144"/>
      <c r="M3" s="144"/>
    </row>
    <row r="4" spans="1:18" s="45" customFormat="1" ht="15.75" thickBot="1" x14ac:dyDescent="0.3">
      <c r="A4" s="46" t="s">
        <v>176</v>
      </c>
      <c r="B4" s="47"/>
      <c r="C4" s="211" t="str">
        <f>IF(Identificação!B4=0,"",Identificação!B4)</f>
        <v>PREFEITURA MUNICIPAL DE SEGREDO</v>
      </c>
      <c r="D4" s="211"/>
      <c r="E4" s="211"/>
      <c r="F4" s="211"/>
      <c r="G4" s="211"/>
      <c r="H4" s="211"/>
      <c r="I4" s="211"/>
      <c r="J4" s="76" t="s">
        <v>173</v>
      </c>
      <c r="K4" s="161" t="str">
        <f>IF(Identificação!G4=0,"",Identificação!G4)</f>
        <v>92000215000120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211" t="str">
        <f>IF(Identificação!B5=0,"",Identificação!B5)</f>
        <v>Obras e Serviços de Engenharia</v>
      </c>
      <c r="D5" s="211"/>
      <c r="E5" s="211"/>
      <c r="F5" s="211"/>
      <c r="G5" s="212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3762</v>
      </c>
      <c r="B6" s="50"/>
      <c r="C6" s="213">
        <f>SUMIFS(K12:K39940,B12:B39940,"&gt;0",K12:K39940,"&lt;&gt;0")</f>
        <v>106812.05000000002</v>
      </c>
      <c r="D6" s="213"/>
      <c r="E6" s="213"/>
      <c r="F6" s="213"/>
      <c r="G6" s="214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3932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3763</v>
      </c>
      <c r="B9" s="55"/>
      <c r="C9" s="56"/>
      <c r="F9" s="57" t="s">
        <v>174</v>
      </c>
      <c r="H9" s="60" t="s">
        <v>3764</v>
      </c>
      <c r="J9" s="61"/>
      <c r="K9" s="62"/>
      <c r="L9" s="146"/>
      <c r="M9" s="146"/>
      <c r="R9" s="45"/>
    </row>
    <row r="10" spans="1:18" s="40" customFormat="1" ht="15" customHeight="1" x14ac:dyDescent="0.25">
      <c r="A10" s="198" t="s">
        <v>3761</v>
      </c>
      <c r="B10" s="198" t="s">
        <v>3759</v>
      </c>
      <c r="C10" s="198" t="s">
        <v>3760</v>
      </c>
      <c r="D10" s="202" t="s">
        <v>3675</v>
      </c>
      <c r="E10" s="200" t="s">
        <v>168</v>
      </c>
      <c r="F10" s="204" t="s">
        <v>3674</v>
      </c>
      <c r="G10" s="202" t="s">
        <v>156</v>
      </c>
      <c r="H10" s="223" t="s">
        <v>165</v>
      </c>
      <c r="I10" s="224"/>
      <c r="J10" s="224"/>
      <c r="K10" s="224"/>
      <c r="L10" s="224"/>
      <c r="M10" s="225"/>
      <c r="N10" s="219" t="s">
        <v>177</v>
      </c>
      <c r="O10" s="220"/>
      <c r="P10" s="221" t="s">
        <v>178</v>
      </c>
      <c r="Q10" s="222"/>
      <c r="R10" s="210" t="s">
        <v>3678</v>
      </c>
    </row>
    <row r="11" spans="1:18" s="40" customFormat="1" ht="45" x14ac:dyDescent="0.25">
      <c r="A11" s="199"/>
      <c r="B11" s="199"/>
      <c r="C11" s="199"/>
      <c r="D11" s="203"/>
      <c r="E11" s="201"/>
      <c r="F11" s="205"/>
      <c r="G11" s="203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3786</v>
      </c>
      <c r="O11" s="90" t="s">
        <v>185</v>
      </c>
      <c r="P11" s="64" t="s">
        <v>3786</v>
      </c>
      <c r="Q11" s="114" t="s">
        <v>185</v>
      </c>
      <c r="R11" s="210"/>
    </row>
    <row r="12" spans="1:18" x14ac:dyDescent="0.25">
      <c r="A12" s="113">
        <v>1</v>
      </c>
      <c r="B12" s="88" t="str">
        <f>IF(AND(G12&lt;&gt;"",H12&gt;0,I12&lt;&gt;"",J12&lt;&gt;0,K12&lt;&gt;0),COUNT($B$11:B11)+1,"")</f>
        <v/>
      </c>
      <c r="C12" s="72"/>
      <c r="D12" s="141"/>
      <c r="E12" s="180"/>
      <c r="F12" s="107"/>
      <c r="G12" s="182" t="s">
        <v>4010</v>
      </c>
      <c r="H12" s="174"/>
      <c r="I12" s="166"/>
      <c r="J12" s="174"/>
      <c r="K12" s="86" t="str">
        <f>IFERROR(IF(H12*J12&lt;&gt;0,ROUND(ROUND(H12,4)*ROUND(J12,4),2),""),"")</f>
        <v/>
      </c>
      <c r="L12" s="148"/>
      <c r="M12" s="148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x14ac:dyDescent="0.25">
      <c r="A13" s="73">
        <v>1</v>
      </c>
      <c r="B13" s="88">
        <f>IF(AND(G13&lt;&gt;"",H13&gt;0,I13&lt;&gt;"",J13&lt;&gt;0,K13&lt;&gt;0),COUNT($B$11:B12)+1,"")</f>
        <v>1</v>
      </c>
      <c r="C13" s="72" t="s">
        <v>4011</v>
      </c>
      <c r="D13" s="141" t="s">
        <v>3776</v>
      </c>
      <c r="E13" s="180">
        <v>94964</v>
      </c>
      <c r="F13" s="183">
        <v>44287</v>
      </c>
      <c r="G13" s="66" t="s">
        <v>4012</v>
      </c>
      <c r="H13" s="174">
        <v>8.4499999999999993</v>
      </c>
      <c r="I13" s="166" t="s">
        <v>3696</v>
      </c>
      <c r="J13" s="174">
        <v>456.57</v>
      </c>
      <c r="K13" s="167">
        <f>IFERROR(IF(H13*J13&lt;&gt;0,ROUND(ROUND(H13,4)*ROUND(J13,4),2),""),"")</f>
        <v>3858.02</v>
      </c>
      <c r="L13" s="148">
        <v>0.249</v>
      </c>
      <c r="M13" s="148">
        <v>0.73440000000000005</v>
      </c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6">
        <v>1</v>
      </c>
      <c r="B14" s="178">
        <v>2</v>
      </c>
      <c r="C14" s="72" t="s">
        <v>4013</v>
      </c>
      <c r="D14" s="141" t="s">
        <v>3802</v>
      </c>
      <c r="E14" s="180">
        <v>10</v>
      </c>
      <c r="F14" s="183">
        <v>44287</v>
      </c>
      <c r="G14" s="66" t="s">
        <v>4014</v>
      </c>
      <c r="H14" s="174">
        <v>13</v>
      </c>
      <c r="I14" s="166" t="s">
        <v>3701</v>
      </c>
      <c r="J14" s="174">
        <v>2105</v>
      </c>
      <c r="K14" s="156">
        <f t="shared" ref="K14:K65" si="0">IFERROR(IF(H14*J14&lt;&gt;0,ROUND(ROUND(H14,4)*ROUND(J14,4),2),""),"")</f>
        <v>27365</v>
      </c>
      <c r="L14" s="148">
        <v>0.249</v>
      </c>
      <c r="M14" s="148">
        <v>0.73440000000000005</v>
      </c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6">
        <v>1</v>
      </c>
      <c r="B15" s="178">
        <v>3</v>
      </c>
      <c r="C15" s="72" t="s">
        <v>4015</v>
      </c>
      <c r="D15" s="141" t="s">
        <v>3776</v>
      </c>
      <c r="E15" s="180">
        <v>589</v>
      </c>
      <c r="F15" s="183">
        <v>44287</v>
      </c>
      <c r="G15" s="66" t="s">
        <v>4016</v>
      </c>
      <c r="H15" s="174">
        <v>63.36</v>
      </c>
      <c r="I15" s="166" t="s">
        <v>3694</v>
      </c>
      <c r="J15" s="174">
        <v>65.22</v>
      </c>
      <c r="K15" s="156">
        <f t="shared" si="0"/>
        <v>4132.34</v>
      </c>
      <c r="L15" s="148">
        <v>0.249</v>
      </c>
      <c r="M15" s="148">
        <v>0.73440000000000005</v>
      </c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6">
        <v>1</v>
      </c>
      <c r="B16" s="178">
        <v>4</v>
      </c>
      <c r="C16" s="72" t="s">
        <v>4017</v>
      </c>
      <c r="D16" s="141" t="s">
        <v>3776</v>
      </c>
      <c r="E16" s="180">
        <v>99837</v>
      </c>
      <c r="F16" s="183">
        <v>44287</v>
      </c>
      <c r="G16" s="66" t="s">
        <v>4018</v>
      </c>
      <c r="H16" s="174">
        <v>32.6</v>
      </c>
      <c r="I16" s="166" t="s">
        <v>3694</v>
      </c>
      <c r="J16" s="174">
        <v>588.80999999999995</v>
      </c>
      <c r="K16" s="156">
        <f t="shared" si="0"/>
        <v>19195.21</v>
      </c>
      <c r="L16" s="148">
        <v>0.249</v>
      </c>
      <c r="M16" s="148">
        <v>0.73440000000000005</v>
      </c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ht="30" x14ac:dyDescent="0.25">
      <c r="A17" s="166">
        <v>1</v>
      </c>
      <c r="B17" s="178">
        <v>5</v>
      </c>
      <c r="C17" s="72" t="s">
        <v>4019</v>
      </c>
      <c r="D17" s="141" t="s">
        <v>3776</v>
      </c>
      <c r="E17" s="180">
        <v>100725</v>
      </c>
      <c r="F17" s="183">
        <v>44287</v>
      </c>
      <c r="G17" s="66" t="s">
        <v>4020</v>
      </c>
      <c r="H17" s="174">
        <v>153.83000000000001</v>
      </c>
      <c r="I17" s="166" t="s">
        <v>3695</v>
      </c>
      <c r="J17" s="174">
        <v>24.24</v>
      </c>
      <c r="K17" s="156">
        <f t="shared" si="0"/>
        <v>3728.84</v>
      </c>
      <c r="L17" s="148">
        <v>0.249</v>
      </c>
      <c r="M17" s="148">
        <v>0.73440000000000005</v>
      </c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>
        <v>1</v>
      </c>
      <c r="B18" s="178">
        <v>6</v>
      </c>
      <c r="C18" s="72" t="s">
        <v>4021</v>
      </c>
      <c r="D18" s="141" t="s">
        <v>3776</v>
      </c>
      <c r="E18" s="180">
        <v>11977</v>
      </c>
      <c r="F18" s="183">
        <v>44287</v>
      </c>
      <c r="G18" s="66" t="s">
        <v>4022</v>
      </c>
      <c r="H18" s="174">
        <v>26</v>
      </c>
      <c r="I18" s="166" t="s">
        <v>3701</v>
      </c>
      <c r="J18" s="174">
        <v>11.94</v>
      </c>
      <c r="K18" s="156">
        <v>310.44</v>
      </c>
      <c r="L18" s="148">
        <v>0.249</v>
      </c>
      <c r="M18" s="148">
        <v>0.73440000000000005</v>
      </c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>
        <v>1</v>
      </c>
      <c r="B19" s="178">
        <v>7</v>
      </c>
      <c r="C19" s="72" t="s">
        <v>4023</v>
      </c>
      <c r="D19" s="141" t="s">
        <v>3802</v>
      </c>
      <c r="E19" s="180">
        <v>11</v>
      </c>
      <c r="F19" s="183">
        <v>44287</v>
      </c>
      <c r="G19" s="66" t="s">
        <v>4024</v>
      </c>
      <c r="H19" s="174">
        <v>406.08</v>
      </c>
      <c r="I19" s="166" t="s">
        <v>3694</v>
      </c>
      <c r="J19" s="174">
        <v>93</v>
      </c>
      <c r="K19" s="156">
        <f t="shared" si="0"/>
        <v>37765.440000000002</v>
      </c>
      <c r="L19" s="148">
        <v>0.249</v>
      </c>
      <c r="M19" s="148">
        <v>0.73440000000000005</v>
      </c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6">
        <v>1</v>
      </c>
      <c r="B20" s="178">
        <v>8</v>
      </c>
      <c r="C20" s="72" t="s">
        <v>4025</v>
      </c>
      <c r="D20" s="141" t="s">
        <v>3776</v>
      </c>
      <c r="E20" s="180">
        <v>11964</v>
      </c>
      <c r="F20" s="183">
        <v>44287</v>
      </c>
      <c r="G20" s="66" t="s">
        <v>4026</v>
      </c>
      <c r="H20" s="174">
        <v>768</v>
      </c>
      <c r="I20" s="166" t="s">
        <v>3701</v>
      </c>
      <c r="J20" s="174">
        <v>2.66</v>
      </c>
      <c r="K20" s="156">
        <f t="shared" si="0"/>
        <v>2042.88</v>
      </c>
      <c r="L20" s="148">
        <v>0.249</v>
      </c>
      <c r="M20" s="148">
        <v>0.73440000000000005</v>
      </c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x14ac:dyDescent="0.25">
      <c r="A21" s="166">
        <v>1</v>
      </c>
      <c r="B21" s="178">
        <v>9</v>
      </c>
      <c r="C21" s="72" t="s">
        <v>4027</v>
      </c>
      <c r="D21" s="141" t="s">
        <v>3776</v>
      </c>
      <c r="E21" s="180">
        <v>102298</v>
      </c>
      <c r="F21" s="183">
        <v>44287</v>
      </c>
      <c r="G21" s="66" t="s">
        <v>4028</v>
      </c>
      <c r="H21" s="174">
        <v>76.8</v>
      </c>
      <c r="I21" s="166" t="s">
        <v>3695</v>
      </c>
      <c r="J21" s="174">
        <v>18.55</v>
      </c>
      <c r="K21" s="156">
        <f t="shared" si="0"/>
        <v>1424.64</v>
      </c>
      <c r="L21" s="148">
        <v>0.249</v>
      </c>
      <c r="M21" s="148">
        <v>0.73440000000000005</v>
      </c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x14ac:dyDescent="0.25">
      <c r="A22" s="166">
        <v>1</v>
      </c>
      <c r="B22" s="178">
        <v>10</v>
      </c>
      <c r="C22" s="72" t="s">
        <v>4029</v>
      </c>
      <c r="D22" s="141" t="s">
        <v>3776</v>
      </c>
      <c r="E22" s="180">
        <v>36155</v>
      </c>
      <c r="F22" s="183">
        <v>44287</v>
      </c>
      <c r="G22" s="66" t="s">
        <v>4030</v>
      </c>
      <c r="H22" s="174">
        <v>93.4</v>
      </c>
      <c r="I22" s="166" t="s">
        <v>3695</v>
      </c>
      <c r="J22" s="174">
        <v>46.37</v>
      </c>
      <c r="K22" s="156">
        <f t="shared" si="0"/>
        <v>4330.96</v>
      </c>
      <c r="L22" s="148">
        <v>0.249</v>
      </c>
      <c r="M22" s="148">
        <v>0.73440000000000005</v>
      </c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ht="30" x14ac:dyDescent="0.25">
      <c r="A23" s="166">
        <v>1</v>
      </c>
      <c r="B23" s="178">
        <v>11</v>
      </c>
      <c r="C23" s="72" t="s">
        <v>4031</v>
      </c>
      <c r="D23" s="141" t="s">
        <v>3776</v>
      </c>
      <c r="E23" s="180">
        <v>41682</v>
      </c>
      <c r="F23" s="183">
        <v>44287</v>
      </c>
      <c r="G23" s="66" t="s">
        <v>4032</v>
      </c>
      <c r="H23" s="174">
        <v>68</v>
      </c>
      <c r="I23" s="166" t="s">
        <v>3701</v>
      </c>
      <c r="J23" s="174">
        <v>33.21</v>
      </c>
      <c r="K23" s="156">
        <f t="shared" si="0"/>
        <v>2258.2800000000002</v>
      </c>
      <c r="L23" s="148">
        <v>0.249</v>
      </c>
      <c r="M23" s="148">
        <v>0.73440000000000005</v>
      </c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x14ac:dyDescent="0.25">
      <c r="A24" s="166">
        <v>1</v>
      </c>
      <c r="B24" s="178">
        <v>12</v>
      </c>
      <c r="C24" s="72" t="s">
        <v>4033</v>
      </c>
      <c r="D24" s="141" t="s">
        <v>3776</v>
      </c>
      <c r="E24" s="180">
        <v>4813</v>
      </c>
      <c r="F24" s="183">
        <v>44287</v>
      </c>
      <c r="G24" s="66" t="s">
        <v>4034</v>
      </c>
      <c r="H24" s="174">
        <v>1</v>
      </c>
      <c r="I24" s="166" t="s">
        <v>3695</v>
      </c>
      <c r="J24" s="174">
        <v>400</v>
      </c>
      <c r="K24" s="156">
        <f t="shared" si="0"/>
        <v>400</v>
      </c>
      <c r="L24" s="148">
        <v>0.249</v>
      </c>
      <c r="M24" s="148">
        <v>0.73440000000000005</v>
      </c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x14ac:dyDescent="0.25">
      <c r="A25" s="166"/>
      <c r="B25" s="178"/>
      <c r="C25" s="72"/>
      <c r="D25" s="141"/>
      <c r="E25" s="180"/>
      <c r="F25" s="183"/>
      <c r="G25" s="66"/>
      <c r="H25" s="174"/>
      <c r="I25" s="166"/>
      <c r="J25" s="174"/>
      <c r="K25" s="156"/>
      <c r="L25" s="148"/>
      <c r="M25" s="148"/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6"/>
      <c r="B26" s="178"/>
      <c r="C26" s="72"/>
      <c r="D26" s="141"/>
      <c r="E26" s="180"/>
      <c r="F26" s="183"/>
      <c r="G26" s="66"/>
      <c r="H26" s="174"/>
      <c r="I26" s="166"/>
      <c r="J26" s="174"/>
      <c r="K26" s="156"/>
      <c r="L26" s="148"/>
      <c r="M26" s="148"/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6"/>
      <c r="B27" s="178"/>
      <c r="C27" s="72"/>
      <c r="D27" s="141"/>
      <c r="E27" s="180"/>
      <c r="F27" s="183"/>
      <c r="G27" s="66"/>
      <c r="H27" s="174"/>
      <c r="I27" s="166"/>
      <c r="J27" s="174"/>
      <c r="K27" s="156"/>
      <c r="L27" s="148"/>
      <c r="M27" s="148"/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x14ac:dyDescent="0.25">
      <c r="A28" s="166"/>
      <c r="B28" s="178"/>
      <c r="C28" s="72"/>
      <c r="D28" s="141"/>
      <c r="E28" s="180"/>
      <c r="F28" s="183"/>
      <c r="G28" s="66"/>
      <c r="H28" s="174"/>
      <c r="I28" s="166"/>
      <c r="J28" s="174"/>
      <c r="K28" s="156"/>
      <c r="L28" s="148"/>
      <c r="M28" s="148"/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x14ac:dyDescent="0.25">
      <c r="A29" s="166"/>
      <c r="B29" s="178"/>
      <c r="C29" s="72"/>
      <c r="D29" s="141"/>
      <c r="E29" s="180"/>
      <c r="F29" s="183"/>
      <c r="G29" s="66"/>
      <c r="H29" s="174"/>
      <c r="I29" s="166"/>
      <c r="J29" s="174"/>
      <c r="K29" s="156"/>
      <c r="L29" s="148"/>
      <c r="M29" s="148"/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/>
      <c r="C30" s="72"/>
      <c r="D30" s="141"/>
      <c r="E30" s="180"/>
      <c r="F30" s="183"/>
      <c r="G30" s="66"/>
      <c r="H30" s="174"/>
      <c r="I30" s="166"/>
      <c r="J30" s="174"/>
      <c r="K30" s="156"/>
      <c r="L30" s="148"/>
      <c r="M30" s="148"/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/>
      <c r="C31" s="72"/>
      <c r="D31" s="141"/>
      <c r="E31" s="180"/>
      <c r="F31" s="183"/>
      <c r="G31" s="66"/>
      <c r="H31" s="174"/>
      <c r="I31" s="166"/>
      <c r="J31" s="174"/>
      <c r="K31" s="156"/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/>
      <c r="C32" s="72"/>
      <c r="D32" s="141"/>
      <c r="E32" s="180"/>
      <c r="F32" s="183"/>
      <c r="G32" s="66"/>
      <c r="H32" s="174"/>
      <c r="I32" s="166"/>
      <c r="J32" s="174"/>
      <c r="K32" s="156"/>
      <c r="L32" s="148"/>
      <c r="M32" s="148"/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6"/>
      <c r="B33" s="178"/>
      <c r="C33" s="72"/>
      <c r="D33" s="141"/>
      <c r="E33" s="180"/>
      <c r="F33" s="183"/>
      <c r="G33" s="66"/>
      <c r="H33" s="174"/>
      <c r="I33" s="166"/>
      <c r="J33" s="174"/>
      <c r="K33" s="156"/>
      <c r="L33" s="148"/>
      <c r="M33" s="148"/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6"/>
      <c r="B34" s="178"/>
      <c r="C34" s="72"/>
      <c r="D34" s="141"/>
      <c r="E34" s="180"/>
      <c r="F34" s="183"/>
      <c r="G34" s="66"/>
      <c r="H34" s="174"/>
      <c r="I34" s="166"/>
      <c r="J34" s="174"/>
      <c r="K34" s="156"/>
      <c r="L34" s="148"/>
      <c r="M34" s="148"/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/>
      <c r="C35" s="72"/>
      <c r="D35" s="141"/>
      <c r="E35" s="180"/>
      <c r="F35" s="183"/>
      <c r="G35" s="66"/>
      <c r="H35" s="174"/>
      <c r="I35" s="166"/>
      <c r="J35" s="174"/>
      <c r="K35" s="156"/>
      <c r="L35" s="148"/>
      <c r="M35" s="148"/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/>
      <c r="C36" s="72"/>
      <c r="D36" s="141"/>
      <c r="E36" s="180"/>
      <c r="F36" s="183"/>
      <c r="G36" s="66"/>
      <c r="H36" s="174"/>
      <c r="I36" s="166"/>
      <c r="J36" s="174"/>
      <c r="K36" s="156"/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/>
      <c r="C37" s="72"/>
      <c r="D37" s="141"/>
      <c r="E37" s="180"/>
      <c r="F37" s="183"/>
      <c r="G37" s="66"/>
      <c r="H37" s="174"/>
      <c r="I37" s="166"/>
      <c r="J37" s="174"/>
      <c r="K37" s="156"/>
      <c r="L37" s="148"/>
      <c r="M37" s="148"/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/>
      <c r="C38" s="72"/>
      <c r="D38" s="141"/>
      <c r="E38" s="180"/>
      <c r="F38" s="183"/>
      <c r="G38" s="66"/>
      <c r="H38" s="174"/>
      <c r="I38" s="166"/>
      <c r="J38" s="174"/>
      <c r="K38" s="156"/>
      <c r="L38" s="148"/>
      <c r="M38" s="148"/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/>
      <c r="C39" s="72"/>
      <c r="D39" s="141"/>
      <c r="E39" s="180"/>
      <c r="F39" s="183"/>
      <c r="G39" s="66"/>
      <c r="H39" s="174"/>
      <c r="I39" s="166"/>
      <c r="J39" s="174"/>
      <c r="K39" s="156"/>
      <c r="L39" s="148"/>
      <c r="M39" s="148"/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6"/>
      <c r="B40" s="178"/>
      <c r="C40" s="72"/>
      <c r="D40" s="141"/>
      <c r="E40" s="180"/>
      <c r="F40" s="183"/>
      <c r="G40" s="66"/>
      <c r="H40" s="174"/>
      <c r="I40" s="166"/>
      <c r="J40" s="174"/>
      <c r="K40" s="156"/>
      <c r="L40" s="148"/>
      <c r="M40" s="148"/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/>
      <c r="C41" s="72"/>
      <c r="D41" s="141"/>
      <c r="E41" s="180"/>
      <c r="F41" s="183"/>
      <c r="G41" s="66"/>
      <c r="H41" s="174"/>
      <c r="I41" s="166"/>
      <c r="J41" s="174"/>
      <c r="K41" s="156"/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/>
      <c r="C42" s="72"/>
      <c r="D42" s="141"/>
      <c r="E42" s="180"/>
      <c r="F42" s="183"/>
      <c r="G42" s="66"/>
      <c r="H42" s="174"/>
      <c r="I42" s="166"/>
      <c r="J42" s="174"/>
      <c r="K42" s="156"/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/>
      <c r="C43" s="72"/>
      <c r="D43" s="141"/>
      <c r="E43" s="180"/>
      <c r="F43" s="183"/>
      <c r="G43" s="66"/>
      <c r="H43" s="174"/>
      <c r="I43" s="166"/>
      <c r="J43" s="174"/>
      <c r="K43" s="156"/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/>
      <c r="C44" s="72"/>
      <c r="D44" s="141"/>
      <c r="E44" s="180"/>
      <c r="F44" s="183"/>
      <c r="G44" s="66"/>
      <c r="H44" s="174"/>
      <c r="I44" s="166"/>
      <c r="J44" s="174"/>
      <c r="K44" s="156"/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/>
      <c r="C45" s="72"/>
      <c r="D45" s="141"/>
      <c r="E45" s="180"/>
      <c r="F45" s="183"/>
      <c r="G45" s="66"/>
      <c r="H45" s="174"/>
      <c r="I45" s="166"/>
      <c r="J45" s="174"/>
      <c r="K45" s="156"/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/>
      <c r="C46" s="72"/>
      <c r="D46" s="141"/>
      <c r="E46" s="180"/>
      <c r="F46" s="183"/>
      <c r="G46" s="66"/>
      <c r="H46" s="174"/>
      <c r="I46" s="166"/>
      <c r="J46" s="174"/>
      <c r="K46" s="156"/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/>
      <c r="C47" s="72"/>
      <c r="D47" s="141"/>
      <c r="E47" s="180"/>
      <c r="F47" s="183"/>
      <c r="G47" s="66"/>
      <c r="H47" s="174"/>
      <c r="I47" s="166"/>
      <c r="J47" s="174"/>
      <c r="K47" s="156"/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/>
      <c r="C48" s="72"/>
      <c r="D48" s="141"/>
      <c r="E48" s="180"/>
      <c r="F48" s="183"/>
      <c r="G48" s="66"/>
      <c r="H48" s="174"/>
      <c r="I48" s="166"/>
      <c r="J48" s="174"/>
      <c r="K48" s="156"/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/>
      <c r="C49" s="72"/>
      <c r="D49" s="141"/>
      <c r="E49" s="180"/>
      <c r="F49" s="183"/>
      <c r="G49" s="66"/>
      <c r="H49" s="174"/>
      <c r="I49" s="166"/>
      <c r="J49" s="174"/>
      <c r="K49" s="156"/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/>
      <c r="C50" s="72"/>
      <c r="D50" s="141"/>
      <c r="E50" s="180"/>
      <c r="F50" s="183"/>
      <c r="G50" s="66"/>
      <c r="H50" s="174"/>
      <c r="I50" s="166"/>
      <c r="J50" s="174"/>
      <c r="K50" s="156"/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/>
      <c r="C51" s="72"/>
      <c r="D51" s="141"/>
      <c r="E51" s="180"/>
      <c r="F51" s="183"/>
      <c r="G51" s="66"/>
      <c r="H51" s="174"/>
      <c r="I51" s="166"/>
      <c r="J51" s="174"/>
      <c r="K51" s="156"/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/>
      <c r="C52" s="72"/>
      <c r="D52" s="141"/>
      <c r="E52" s="180"/>
      <c r="F52" s="183"/>
      <c r="G52" s="66"/>
      <c r="H52" s="174"/>
      <c r="I52" s="166"/>
      <c r="J52" s="174"/>
      <c r="K52" s="156"/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/>
      <c r="C53" s="72"/>
      <c r="D53" s="141"/>
      <c r="E53" s="180"/>
      <c r="F53" s="183"/>
      <c r="G53" s="66"/>
      <c r="H53" s="174"/>
      <c r="I53" s="166"/>
      <c r="J53" s="174"/>
      <c r="K53" s="156"/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/>
      <c r="C54" s="72"/>
      <c r="D54" s="141"/>
      <c r="E54" s="180"/>
      <c r="F54" s="183"/>
      <c r="G54" s="66"/>
      <c r="H54" s="174"/>
      <c r="I54" s="166"/>
      <c r="J54" s="174"/>
      <c r="K54" s="156"/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/>
      <c r="C55" s="72"/>
      <c r="D55" s="141"/>
      <c r="E55" s="180"/>
      <c r="F55" s="183"/>
      <c r="G55" s="66"/>
      <c r="H55" s="174"/>
      <c r="I55" s="166"/>
      <c r="J55" s="174"/>
      <c r="K55" s="156"/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/>
      <c r="C56" s="72"/>
      <c r="D56" s="141"/>
      <c r="E56" s="180"/>
      <c r="F56" s="183"/>
      <c r="G56" s="66"/>
      <c r="H56" s="174"/>
      <c r="I56" s="166"/>
      <c r="J56" s="174"/>
      <c r="K56" s="156"/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/>
      <c r="C57" s="72"/>
      <c r="D57" s="141"/>
      <c r="E57" s="180"/>
      <c r="F57" s="107"/>
      <c r="G57" s="66"/>
      <c r="H57" s="174"/>
      <c r="I57" s="166"/>
      <c r="J57" s="174"/>
      <c r="K57" s="156"/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 t="str">
        <f>IF(AND(G58&lt;&gt;"",H58&gt;0,I58&lt;&gt;"",J58&lt;&gt;0,K58&lt;&gt;0),COUNT($B$11:B57)+1,"")</f>
        <v/>
      </c>
      <c r="C58" s="72"/>
      <c r="D58" s="141"/>
      <c r="E58" s="180"/>
      <c r="F58" s="107"/>
      <c r="G58" s="66"/>
      <c r="H58" s="174"/>
      <c r="I58" s="166"/>
      <c r="J58" s="174"/>
      <c r="K58" s="156" t="str">
        <f t="shared" si="0"/>
        <v/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 t="str">
        <f>IF(AND(G59&lt;&gt;"",H59&gt;0,I59&lt;&gt;"",J59&lt;&gt;0,K59&lt;&gt;0),COUNT($B$11:B58)+1,"")</f>
        <v/>
      </c>
      <c r="C59" s="72"/>
      <c r="D59" s="141"/>
      <c r="E59" s="180"/>
      <c r="F59" s="107"/>
      <c r="G59" s="66"/>
      <c r="H59" s="174"/>
      <c r="I59" s="166"/>
      <c r="J59" s="174"/>
      <c r="K59" s="156" t="str">
        <f t="shared" si="0"/>
        <v/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 t="str">
        <f>IF(AND(G60&lt;&gt;"",H60&gt;0,I60&lt;&gt;"",J60&lt;&gt;0,K60&lt;&gt;0),COUNT($B$11:B59)+1,"")</f>
        <v/>
      </c>
      <c r="C60" s="72"/>
      <c r="D60" s="141"/>
      <c r="E60" s="180"/>
      <c r="F60" s="107"/>
      <c r="G60" s="66"/>
      <c r="H60" s="174"/>
      <c r="I60" s="166"/>
      <c r="J60" s="174"/>
      <c r="K60" s="156" t="str">
        <f t="shared" si="0"/>
        <v/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 t="str">
        <f>IF(AND(G61&lt;&gt;"",H61&gt;0,I61&lt;&gt;"",J61&lt;&gt;0,K61&lt;&gt;0),COUNT($B$11:B60)+1,"")</f>
        <v/>
      </c>
      <c r="C61" s="72"/>
      <c r="D61" s="141"/>
      <c r="E61" s="180"/>
      <c r="F61" s="107"/>
      <c r="G61" s="66"/>
      <c r="H61" s="174"/>
      <c r="I61" s="166"/>
      <c r="J61" s="174"/>
      <c r="K61" s="156" t="str">
        <f t="shared" si="0"/>
        <v/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ref="K66:K100" si="1">IFERROR(IF(H66*J66&lt;&gt;0,ROUND(ROUND(H66,4)*ROUND(J66,4),2),""),"")</f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1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1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1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1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1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1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1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1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1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1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1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1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si="1"/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base!$I$2:$I$120</xm:f>
          </x14:formula1>
          <xm:sqref>I1 I10 I3:I4</xm:sqref>
        </x14:dataValidation>
        <x14:dataValidation type="list" allowBlank="1" showInputMessage="1" showErrorMessage="1">
          <x14:formula1>
            <xm:f>base!$N$2:$N$28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base!$I$2:$I$121</xm:f>
          </x14:formula1>
          <xm:sqref>I12:I1048576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base!$N$2:$N$29</xm:f>
          </x14:formula1>
          <xm:sqref>D12:D1048576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"/>
  <sheetViews>
    <sheetView workbookViewId="0">
      <selection activeCell="C21" sqref="C21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bestFit="1" customWidth="1"/>
    <col min="10" max="10" width="14.140625" style="150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32" t="s">
        <v>3679</v>
      </c>
      <c r="B1" s="233"/>
      <c r="C1" s="233"/>
      <c r="D1" s="233"/>
      <c r="E1" s="233"/>
      <c r="F1" s="233"/>
      <c r="G1" s="233"/>
      <c r="H1" s="234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41" t="str">
        <f>IF(Identificação!B2=0,"",Identificação!B2)</f>
        <v>Tomada de Preços</v>
      </c>
      <c r="D2" s="241"/>
      <c r="E2" s="30" t="s">
        <v>151</v>
      </c>
      <c r="F2" s="31" t="str">
        <f>IF(Identificação!E2=0,"",Identificação!E2)</f>
        <v/>
      </c>
      <c r="G2" s="30" t="s">
        <v>152</v>
      </c>
      <c r="H2" s="32" t="str">
        <f>IF(Identificação!G2=0,"",Identificação!G2)</f>
        <v/>
      </c>
      <c r="I2" s="153"/>
      <c r="J2" s="153"/>
      <c r="K2" s="2"/>
    </row>
    <row r="3" spans="1:12" s="29" customFormat="1" ht="30.75" customHeight="1" thickBot="1" x14ac:dyDescent="0.3">
      <c r="A3" s="239" t="s">
        <v>153</v>
      </c>
      <c r="B3" s="240"/>
      <c r="C3" s="237" t="str">
        <f>IF(Identificação!B3=0,"",Identificação!B3)</f>
        <v xml:space="preserve">CONSTRUÇÃO DE ARQUIBANCADA NO CAMPO DE FUTEBOL DE SERRINHA VELHA. </v>
      </c>
      <c r="D3" s="237"/>
      <c r="E3" s="237"/>
      <c r="F3" s="237"/>
      <c r="G3" s="237"/>
      <c r="H3" s="238"/>
      <c r="I3" s="153"/>
      <c r="J3" s="153"/>
    </row>
    <row r="4" spans="1:12" s="29" customFormat="1" ht="15.75" thickBot="1" x14ac:dyDescent="0.3">
      <c r="A4" s="19" t="s">
        <v>3791</v>
      </c>
      <c r="B4" s="27"/>
      <c r="C4" s="194"/>
      <c r="D4" s="194"/>
      <c r="E4" s="194"/>
      <c r="F4" s="194"/>
      <c r="G4" s="23" t="s">
        <v>3753</v>
      </c>
      <c r="H4" s="125"/>
      <c r="I4" s="153"/>
      <c r="J4" s="153"/>
    </row>
    <row r="5" spans="1:12" s="29" customFormat="1" ht="15.75" thickBot="1" x14ac:dyDescent="0.3">
      <c r="A5" s="16" t="s">
        <v>169</v>
      </c>
      <c r="B5" s="23"/>
      <c r="C5" s="242" t="str">
        <f>IF(Identificação!B5=0,"",Identificação!B5)</f>
        <v>Obras e Serviços de Engenharia</v>
      </c>
      <c r="D5" s="243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35">
        <f>SUMIFS(H12:H39953,B12:B39953,"&gt;0",H12:H39953,"&lt;&gt;0")</f>
        <v>0</v>
      </c>
      <c r="D6" s="236"/>
      <c r="E6" s="5"/>
      <c r="F6" s="5"/>
      <c r="G6" s="6"/>
      <c r="I6" s="153"/>
      <c r="J6" s="153"/>
    </row>
    <row r="7" spans="1:12" s="29" customFormat="1" x14ac:dyDescent="0.25">
      <c r="A7" s="168" t="s">
        <v>3821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3942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26" t="s">
        <v>3754</v>
      </c>
      <c r="B10" s="226" t="s">
        <v>3755</v>
      </c>
      <c r="C10" s="226" t="s">
        <v>3677</v>
      </c>
      <c r="D10" s="228" t="s">
        <v>3756</v>
      </c>
      <c r="E10" s="230" t="s">
        <v>171</v>
      </c>
      <c r="F10" s="231"/>
      <c r="G10" s="231"/>
      <c r="H10" s="231"/>
      <c r="I10" s="231"/>
      <c r="J10" s="231"/>
      <c r="K10" s="231"/>
    </row>
    <row r="11" spans="1:12" s="28" customFormat="1" ht="45" x14ac:dyDescent="0.25">
      <c r="A11" s="227"/>
      <c r="B11" s="227"/>
      <c r="C11" s="227"/>
      <c r="D11" s="229"/>
      <c r="E11" s="85" t="s">
        <v>3757</v>
      </c>
      <c r="F11" s="24" t="s">
        <v>3758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>
        <f>IF('Orçamento-base'!A12&gt;0,'Orçamento-base'!A12,"")</f>
        <v>1</v>
      </c>
      <c r="B12" s="162" t="str">
        <f>'Orçamento-base'!B12</f>
        <v/>
      </c>
      <c r="C12" s="105" t="str">
        <f>IF('Orçamento-base'!C12&gt;0,'Orçamento-base'!C12,"")</f>
        <v/>
      </c>
      <c r="D12" s="86" t="str">
        <f>IF('Orçamento-base'!G12&gt;0,'Orçamento-base'!G12,"")</f>
        <v xml:space="preserve">BLOCO DE FUNDAÇÃO </v>
      </c>
      <c r="E12" s="176" t="str">
        <f>IF('Orçamento-base'!H12&gt;0,'Orçamento-base'!H12,"")</f>
        <v/>
      </c>
      <c r="F12" s="86" t="str">
        <f>IF('Orçamento-base'!I12&gt;0,'Orçamento-base'!I12,"")</f>
        <v/>
      </c>
      <c r="G12" s="174"/>
      <c r="H12" s="86" t="str">
        <f>IFERROR(IF(E12*G12&lt;&gt;0,ROUND(ROUND(E12,4)*ROUND(G12,4),2),""),"")</f>
        <v/>
      </c>
      <c r="I12" s="148"/>
      <c r="J12" s="148"/>
      <c r="K12" s="71"/>
    </row>
    <row r="13" spans="1:12" x14ac:dyDescent="0.25">
      <c r="A13" s="105">
        <f>IF('Orçamento-base'!A13&gt;0,'Orçamento-base'!A13,"")</f>
        <v>1</v>
      </c>
      <c r="B13" s="162">
        <f>'Orçamento-base'!B13</f>
        <v>1</v>
      </c>
      <c r="C13" s="105" t="str">
        <f>IF('Orçamento-base'!C13&gt;0,'Orçamento-base'!C13,"")</f>
        <v>1.1</v>
      </c>
      <c r="D13" s="86" t="str">
        <f>IF('Orçamento-base'!G13&gt;0,'Orçamento-base'!G13,"")</f>
        <v xml:space="preserve">CONCRETO FCK </v>
      </c>
      <c r="E13" s="176">
        <f>IF('Orçamento-base'!H13&gt;0,'Orçamento-base'!H13,"")</f>
        <v>8.4499999999999993</v>
      </c>
      <c r="F13" s="86" t="str">
        <f>IF('Orçamento-base'!I13&gt;0,'Orçamento-base'!I13,"")</f>
        <v>m3</v>
      </c>
      <c r="G13" s="174"/>
      <c r="H13" s="167" t="str">
        <f>IFERROR(IF(E13*G13&lt;&gt;0,ROUND(ROUND(E13,4)*ROUND(G13,4),2),""),"")</f>
        <v/>
      </c>
      <c r="I13" s="148"/>
      <c r="J13" s="148"/>
      <c r="K13" s="71"/>
      <c r="L13" s="65"/>
    </row>
    <row r="14" spans="1:12" x14ac:dyDescent="0.25">
      <c r="A14" s="162" t="e">
        <f>IF('Orçamento-base'!#REF!&gt;0,'Orçamento-base'!#REF!,"")</f>
        <v>#REF!</v>
      </c>
      <c r="B14" s="162" t="e">
        <f>'Orçamento-base'!#REF!</f>
        <v>#REF!</v>
      </c>
      <c r="C14" s="162" t="e">
        <f>IF('Orçamento-base'!#REF!&gt;0,'Orçamento-base'!#REF!,"")</f>
        <v>#REF!</v>
      </c>
      <c r="D14" s="156" t="e">
        <f>IF('Orçamento-base'!#REF!&gt;0,'Orçamento-base'!#REF!,"")</f>
        <v>#REF!</v>
      </c>
      <c r="E14" s="184" t="e">
        <f>IF('Orçamento-base'!#REF!&gt;0,'Orçamento-base'!#REF!,"")</f>
        <v>#REF!</v>
      </c>
      <c r="F14" s="156" t="e">
        <f>IF('Orçamento-base'!#REF!&gt;0,'Orçamento-base'!#REF!,"")</f>
        <v>#REF!</v>
      </c>
      <c r="G14" s="174"/>
      <c r="H14" s="156" t="str">
        <f t="shared" ref="H14:H72" si="0">IFERROR(IF(E14*G14&lt;&gt;0,ROUND(ROUND(E14,4)*ROUND(G14,4),2),""),"")</f>
        <v/>
      </c>
      <c r="I14" s="148"/>
      <c r="J14" s="148"/>
      <c r="K14" s="71"/>
    </row>
    <row r="15" spans="1:12" x14ac:dyDescent="0.25">
      <c r="A15" s="162">
        <f>IF('Orçamento-base'!A14&gt;0,'Orçamento-base'!A14,"")</f>
        <v>1</v>
      </c>
      <c r="B15" s="162">
        <f>'Orçamento-base'!B14</f>
        <v>2</v>
      </c>
      <c r="C15" s="162" t="str">
        <f>IF('Orçamento-base'!C14&gt;0,'Orçamento-base'!C14,"")</f>
        <v>2.1</v>
      </c>
      <c r="D15" s="156" t="str">
        <f>IF('Orçamento-base'!G14&gt;0,'Orçamento-base'!G14,"")</f>
        <v xml:space="preserve">ESTRUTURA METÁLICA </v>
      </c>
      <c r="E15" s="184">
        <f>IF('Orçamento-base'!H14&gt;0,'Orçamento-base'!H14,"")</f>
        <v>13</v>
      </c>
      <c r="F15" s="156" t="str">
        <f>IF('Orçamento-base'!I14&gt;0,'Orçamento-base'!I14,"")</f>
        <v>un</v>
      </c>
      <c r="G15" s="174"/>
      <c r="H15" s="156" t="str">
        <f t="shared" si="0"/>
        <v/>
      </c>
      <c r="I15" s="148"/>
      <c r="J15" s="148"/>
      <c r="K15" s="71"/>
    </row>
    <row r="16" spans="1:12" x14ac:dyDescent="0.25">
      <c r="A16" s="162">
        <f>IF('Orçamento-base'!A15&gt;0,'Orçamento-base'!A15,"")</f>
        <v>1</v>
      </c>
      <c r="B16" s="162"/>
      <c r="C16" s="162" t="str">
        <f>IF('Orçamento-base'!C15&gt;0,'Orçamento-base'!C15,"")</f>
        <v>2.2</v>
      </c>
      <c r="D16" s="156" t="str">
        <f>IF('Orçamento-base'!G15&gt;0,'Orçamento-base'!G15,"")</f>
        <v>CANTONEIRA DE ALUMÍNIO</v>
      </c>
      <c r="E16" s="184">
        <f>IF('Orçamento-base'!H15&gt;0,'Orçamento-base'!H15,"")</f>
        <v>63.36</v>
      </c>
      <c r="F16" s="156" t="str">
        <f>IF('Orçamento-base'!I15&gt;0,'Orçamento-base'!I15,"")</f>
        <v>m</v>
      </c>
      <c r="G16" s="174"/>
      <c r="H16" s="156" t="str">
        <f t="shared" si="0"/>
        <v/>
      </c>
      <c r="I16" s="148"/>
      <c r="J16" s="148"/>
      <c r="K16" s="71"/>
    </row>
    <row r="17" spans="1:11" x14ac:dyDescent="0.25">
      <c r="A17" s="162">
        <f>IF('Orçamento-base'!A16&gt;0,'Orçamento-base'!A16,"")</f>
        <v>1</v>
      </c>
      <c r="B17" s="162"/>
      <c r="C17" s="162" t="str">
        <f>IF('Orçamento-base'!C16&gt;0,'Orçamento-base'!C16,"")</f>
        <v>2.3</v>
      </c>
      <c r="D17" s="156" t="str">
        <f>IF('Orçamento-base'!G16&gt;0,'Orçamento-base'!G16,"")</f>
        <v xml:space="preserve">GUARDA CORPO DE AÇO GALVANIZADO </v>
      </c>
      <c r="E17" s="184">
        <f>IF('Orçamento-base'!H16&gt;0,'Orçamento-base'!H16,"")</f>
        <v>32.6</v>
      </c>
      <c r="F17" s="156" t="str">
        <f>IF('Orçamento-base'!I16&gt;0,'Orçamento-base'!I16,"")</f>
        <v>m</v>
      </c>
      <c r="G17" s="174"/>
      <c r="H17" s="156" t="str">
        <f t="shared" si="0"/>
        <v/>
      </c>
      <c r="I17" s="148"/>
      <c r="J17" s="148"/>
      <c r="K17" s="71"/>
    </row>
    <row r="18" spans="1:11" x14ac:dyDescent="0.25">
      <c r="A18" s="162">
        <f>IF('Orçamento-base'!A17&gt;0,'Orçamento-base'!A17,"")</f>
        <v>1</v>
      </c>
      <c r="B18" s="162"/>
      <c r="C18" s="162" t="str">
        <f>IF('Orçamento-base'!C17&gt;0,'Orçamento-base'!C17,"")</f>
        <v>2.4</v>
      </c>
      <c r="D18" s="156" t="str">
        <f>IF('Orçamento-base'!G17&gt;0,'Orçamento-base'!G17,"")</f>
        <v>PINTURA COM TINTA ALQUÍDICA DE FUNDO E ACABAMENTO ESMALTE SINTÉTICO</v>
      </c>
      <c r="E18" s="184">
        <f>IF('Orçamento-base'!H17&gt;0,'Orçamento-base'!H17,"")</f>
        <v>153.83000000000001</v>
      </c>
      <c r="F18" s="156" t="str">
        <f>IF('Orçamento-base'!I17&gt;0,'Orçamento-base'!I17,"")</f>
        <v>m2</v>
      </c>
      <c r="G18" s="174"/>
      <c r="H18" s="156" t="str">
        <f t="shared" si="0"/>
        <v/>
      </c>
      <c r="I18" s="148"/>
      <c r="J18" s="148"/>
      <c r="K18" s="71"/>
    </row>
    <row r="19" spans="1:11" x14ac:dyDescent="0.25">
      <c r="A19" s="162">
        <f>IF('Orçamento-base'!A18&gt;0,'Orçamento-base'!A18,"")</f>
        <v>1</v>
      </c>
      <c r="B19" s="162"/>
      <c r="C19" s="162" t="str">
        <f>IF('Orçamento-base'!C18&gt;0,'Orçamento-base'!C18,"")</f>
        <v>2.5</v>
      </c>
      <c r="D19" s="156" t="str">
        <f>IF('Orçamento-base'!G18&gt;0,'Orçamento-base'!G18,"")</f>
        <v>CHUMBADOR DE AÇO</v>
      </c>
      <c r="E19" s="184">
        <f>IF('Orçamento-base'!H18&gt;0,'Orçamento-base'!H18,"")</f>
        <v>26</v>
      </c>
      <c r="F19" s="156" t="str">
        <f>IF('Orçamento-base'!I18&gt;0,'Orçamento-base'!I18,"")</f>
        <v>un</v>
      </c>
      <c r="G19" s="174"/>
      <c r="H19" s="156" t="str">
        <f t="shared" si="0"/>
        <v/>
      </c>
      <c r="I19" s="148"/>
      <c r="J19" s="148"/>
      <c r="K19" s="71"/>
    </row>
    <row r="20" spans="1:11" x14ac:dyDescent="0.25">
      <c r="A20" s="162" t="e">
        <f>IF('Orçamento-base'!#REF!&gt;0,'Orçamento-base'!#REF!,"")</f>
        <v>#REF!</v>
      </c>
      <c r="B20" s="162" t="e">
        <f>'Orçamento-base'!#REF!</f>
        <v>#REF!</v>
      </c>
      <c r="C20" s="162" t="e">
        <f>IF('Orçamento-base'!#REF!&gt;0,'Orçamento-base'!#REF!,"")</f>
        <v>#REF!</v>
      </c>
      <c r="D20" s="156" t="e">
        <f>IF('Orçamento-base'!#REF!&gt;0,'Orçamento-base'!#REF!,"")</f>
        <v>#REF!</v>
      </c>
      <c r="E20" s="184" t="e">
        <f>IF('Orçamento-base'!#REF!&gt;0,'Orçamento-base'!#REF!,"")</f>
        <v>#REF!</v>
      </c>
      <c r="F20" s="156" t="e">
        <f>IF('Orçamento-base'!#REF!&gt;0,'Orçamento-base'!#REF!,"")</f>
        <v>#REF!</v>
      </c>
      <c r="G20" s="174"/>
      <c r="H20" s="156" t="str">
        <f t="shared" si="0"/>
        <v/>
      </c>
      <c r="I20" s="148"/>
      <c r="J20" s="148"/>
      <c r="K20" s="71"/>
    </row>
    <row r="21" spans="1:11" x14ac:dyDescent="0.25">
      <c r="A21" s="162">
        <f>IF('Orçamento-base'!A19&gt;0,'Orçamento-base'!A19,"")</f>
        <v>1</v>
      </c>
      <c r="B21" s="162">
        <f>'Orçamento-base'!B19</f>
        <v>7</v>
      </c>
      <c r="C21" s="162" t="str">
        <f>IF('Orçamento-base'!C19&gt;0,'Orçamento-base'!C19,"")</f>
        <v>3.1</v>
      </c>
      <c r="D21" s="156" t="str">
        <f>IF('Orçamento-base'!G19&gt;0,'Orçamento-base'!G19,"")</f>
        <v xml:space="preserve">PRANCHA DE MADEIRA </v>
      </c>
      <c r="E21" s="184">
        <f>IF('Orçamento-base'!H19&gt;0,'Orçamento-base'!H19,"")</f>
        <v>406.08</v>
      </c>
      <c r="F21" s="156" t="str">
        <f>IF('Orçamento-base'!I19&gt;0,'Orçamento-base'!I19,"")</f>
        <v>m</v>
      </c>
      <c r="G21" s="174"/>
      <c r="H21" s="156" t="str">
        <f t="shared" si="0"/>
        <v/>
      </c>
      <c r="I21" s="148"/>
      <c r="J21" s="148"/>
      <c r="K21" s="71"/>
    </row>
    <row r="22" spans="1:11" x14ac:dyDescent="0.25">
      <c r="A22" s="162">
        <f>IF('Orçamento-base'!A20&gt;0,'Orçamento-base'!A20,"")</f>
        <v>1</v>
      </c>
      <c r="B22" s="162">
        <f>'Orçamento-base'!B20</f>
        <v>8</v>
      </c>
      <c r="C22" s="162" t="str">
        <f>IF('Orçamento-base'!C20&gt;0,'Orçamento-base'!C20,"")</f>
        <v>3.2</v>
      </c>
      <c r="D22" s="156" t="str">
        <f>IF('Orçamento-base'!G20&gt;0,'Orçamento-base'!G20,"")</f>
        <v xml:space="preserve">PARAFUSO DE AÇO TIPO CHUMBADOR </v>
      </c>
      <c r="E22" s="184">
        <f>IF('Orçamento-base'!H20&gt;0,'Orçamento-base'!H20,"")</f>
        <v>768</v>
      </c>
      <c r="F22" s="156" t="str">
        <f>IF('Orçamento-base'!I20&gt;0,'Orçamento-base'!I20,"")</f>
        <v>un</v>
      </c>
      <c r="G22" s="174"/>
      <c r="H22" s="156" t="str">
        <f t="shared" si="0"/>
        <v/>
      </c>
      <c r="I22" s="148"/>
      <c r="J22" s="148"/>
      <c r="K22" s="71"/>
    </row>
    <row r="23" spans="1:11" x14ac:dyDescent="0.25">
      <c r="A23" s="162">
        <f>IF('Orçamento-base'!A21&gt;0,'Orçamento-base'!A21,"")</f>
        <v>1</v>
      </c>
      <c r="B23" s="162">
        <f>'Orçamento-base'!B21</f>
        <v>9</v>
      </c>
      <c r="C23" s="162" t="str">
        <f>IF('Orçamento-base'!C21&gt;0,'Orçamento-base'!C21,"")</f>
        <v>3.3</v>
      </c>
      <c r="D23" s="156" t="str">
        <f>IF('Orçamento-base'!G21&gt;0,'Orçamento-base'!G21,"")</f>
        <v xml:space="preserve">PINTURA COM TINTA DE ACABAMENTO </v>
      </c>
      <c r="E23" s="184">
        <f>IF('Orçamento-base'!H21&gt;0,'Orçamento-base'!H21,"")</f>
        <v>76.8</v>
      </c>
      <c r="F23" s="156" t="str">
        <f>IF('Orçamento-base'!I21&gt;0,'Orçamento-base'!I21,"")</f>
        <v>m2</v>
      </c>
      <c r="G23" s="174"/>
      <c r="H23" s="156" t="str">
        <f t="shared" si="0"/>
        <v/>
      </c>
      <c r="I23" s="148"/>
      <c r="J23" s="148"/>
      <c r="K23" s="71"/>
    </row>
    <row r="24" spans="1:11" x14ac:dyDescent="0.25">
      <c r="A24" s="162" t="e">
        <f>IF('Orçamento-base'!#REF!&gt;0,'Orçamento-base'!#REF!,"")</f>
        <v>#REF!</v>
      </c>
      <c r="B24" s="162" t="e">
        <f>'Orçamento-base'!#REF!</f>
        <v>#REF!</v>
      </c>
      <c r="C24" s="162">
        <v>4</v>
      </c>
      <c r="D24" s="156" t="e">
        <f>IF('Orçamento-base'!#REF!&gt;0,'Orçamento-base'!#REF!,"")</f>
        <v>#REF!</v>
      </c>
      <c r="E24" s="184" t="e">
        <f>IF('Orçamento-base'!#REF!&gt;0,'Orçamento-base'!#REF!,"")</f>
        <v>#REF!</v>
      </c>
      <c r="F24" s="156" t="e">
        <f>IF('Orçamento-base'!#REF!&gt;0,'Orçamento-base'!#REF!,"")</f>
        <v>#REF!</v>
      </c>
      <c r="G24" s="174"/>
      <c r="H24" s="156" t="str">
        <f t="shared" si="0"/>
        <v/>
      </c>
      <c r="I24" s="148"/>
      <c r="J24" s="148"/>
      <c r="K24" s="71"/>
    </row>
    <row r="25" spans="1:11" x14ac:dyDescent="0.25">
      <c r="A25" s="162">
        <f>IF('Orçamento-base'!A22&gt;0,'Orçamento-base'!A22,"")</f>
        <v>1</v>
      </c>
      <c r="B25" s="162">
        <f>'Orçamento-base'!B22</f>
        <v>10</v>
      </c>
      <c r="C25" s="162" t="str">
        <f>IF('Orçamento-base'!C22&gt;0,'Orçamento-base'!C22,"")</f>
        <v>4.1</v>
      </c>
      <c r="D25" s="156" t="str">
        <f>IF('Orçamento-base'!G22&gt;0,'Orçamento-base'!G22,"")</f>
        <v>BLOQUETE/PISO INTERTRAVADO</v>
      </c>
      <c r="E25" s="184">
        <f>IF('Orçamento-base'!H22&gt;0,'Orçamento-base'!H22,"")</f>
        <v>93.4</v>
      </c>
      <c r="F25" s="156" t="str">
        <f>IF('Orçamento-base'!I22&gt;0,'Orçamento-base'!I22,"")</f>
        <v>m2</v>
      </c>
      <c r="G25" s="174"/>
      <c r="H25" s="156" t="str">
        <f t="shared" si="0"/>
        <v/>
      </c>
      <c r="I25" s="148"/>
      <c r="J25" s="148"/>
      <c r="K25" s="71"/>
    </row>
    <row r="26" spans="1:11" x14ac:dyDescent="0.25">
      <c r="A26" s="162">
        <f>IF('Orçamento-base'!A23&gt;0,'Orçamento-base'!A23,"")</f>
        <v>1</v>
      </c>
      <c r="B26" s="162">
        <f>'Orçamento-base'!B23</f>
        <v>11</v>
      </c>
      <c r="C26" s="162" t="str">
        <f>IF('Orçamento-base'!C23&gt;0,'Orçamento-base'!C23,"")</f>
        <v>4.2</v>
      </c>
      <c r="D26" s="156" t="str">
        <f>IF('Orçamento-base'!G23&gt;0,'Orçamento-base'!G23,"")</f>
        <v xml:space="preserve">MEIO-FIO OU GUIA DE CONCRETO PRÉ MOLDADO </v>
      </c>
      <c r="E26" s="184">
        <f>IF('Orçamento-base'!H23&gt;0,'Orçamento-base'!H23,"")</f>
        <v>68</v>
      </c>
      <c r="F26" s="156" t="str">
        <f>IF('Orçamento-base'!I23&gt;0,'Orçamento-base'!I23,"")</f>
        <v>un</v>
      </c>
      <c r="G26" s="174"/>
      <c r="H26" s="156" t="str">
        <f t="shared" si="0"/>
        <v/>
      </c>
      <c r="I26" s="148"/>
      <c r="J26" s="148"/>
      <c r="K26" s="71"/>
    </row>
    <row r="27" spans="1:11" x14ac:dyDescent="0.25">
      <c r="A27" s="162" t="e">
        <f>IF('Orçamento-base'!#REF!&gt;0,'Orçamento-base'!#REF!,"")</f>
        <v>#REF!</v>
      </c>
      <c r="B27" s="162" t="e">
        <f>'Orçamento-base'!#REF!</f>
        <v>#REF!</v>
      </c>
      <c r="C27" s="162" t="e">
        <f>IF('Orçamento-base'!#REF!&gt;0,'Orçamento-base'!#REF!,"")</f>
        <v>#REF!</v>
      </c>
      <c r="D27" s="156" t="e">
        <f>IF('Orçamento-base'!#REF!&gt;0,'Orçamento-base'!#REF!,"")</f>
        <v>#REF!</v>
      </c>
      <c r="E27" s="184" t="e">
        <f>IF('Orçamento-base'!#REF!&gt;0,'Orçamento-base'!#REF!,"")</f>
        <v>#REF!</v>
      </c>
      <c r="F27" s="156" t="e">
        <f>IF('Orçamento-base'!#REF!&gt;0,'Orçamento-base'!#REF!,"")</f>
        <v>#REF!</v>
      </c>
      <c r="G27" s="174"/>
      <c r="H27" s="156" t="str">
        <f t="shared" si="0"/>
        <v/>
      </c>
      <c r="I27" s="148"/>
      <c r="J27" s="148"/>
      <c r="K27" s="71"/>
    </row>
    <row r="28" spans="1:11" x14ac:dyDescent="0.25">
      <c r="A28" s="162">
        <f>IF('Orçamento-base'!A24&gt;0,'Orçamento-base'!A24,"")</f>
        <v>1</v>
      </c>
      <c r="B28" s="162">
        <f>'Orçamento-base'!B24</f>
        <v>12</v>
      </c>
      <c r="C28" s="162" t="str">
        <f>IF('Orçamento-base'!C24&gt;0,'Orçamento-base'!C24,"")</f>
        <v>5.1</v>
      </c>
      <c r="D28" s="156" t="str">
        <f>IF('Orçamento-base'!G24&gt;0,'Orçamento-base'!G24,"")</f>
        <v xml:space="preserve">PLACA DE OBRA EM CHAPA GALVANIZADA </v>
      </c>
      <c r="E28" s="184">
        <f>IF('Orçamento-base'!H24&gt;0,'Orçamento-base'!H24,"")</f>
        <v>1</v>
      </c>
      <c r="F28" s="156" t="str">
        <f>IF('Orçamento-base'!I24&gt;0,'Orçamento-base'!I24,"")</f>
        <v>m2</v>
      </c>
      <c r="G28" s="174"/>
      <c r="H28" s="156" t="str">
        <f t="shared" si="0"/>
        <v/>
      </c>
      <c r="I28" s="148"/>
      <c r="J28" s="148"/>
      <c r="K28" s="71"/>
    </row>
    <row r="29" spans="1:11" x14ac:dyDescent="0.25">
      <c r="A29" s="162" t="e">
        <f>IF('Orçamento-base'!#REF!&gt;0,'Orçamento-base'!#REF!,"")</f>
        <v>#REF!</v>
      </c>
      <c r="B29" s="162" t="e">
        <f>'Orçamento-base'!#REF!</f>
        <v>#REF!</v>
      </c>
      <c r="C29" s="162" t="e">
        <f>IF('Orçamento-base'!#REF!&gt;0,'Orçamento-base'!#REF!,"")</f>
        <v>#REF!</v>
      </c>
      <c r="D29" s="156" t="e">
        <f>IF('Orçamento-base'!#REF!&gt;0,'Orçamento-base'!#REF!,"")</f>
        <v>#REF!</v>
      </c>
      <c r="E29" s="184" t="e">
        <f>IF('Orçamento-base'!#REF!&gt;0,'Orçamento-base'!#REF!,"")</f>
        <v>#REF!</v>
      </c>
      <c r="F29" s="156" t="e">
        <f>IF('Orçamento-base'!#REF!&gt;0,'Orçamento-base'!#REF!,"")</f>
        <v>#REF!</v>
      </c>
      <c r="G29" s="174"/>
      <c r="H29" s="156" t="str">
        <f t="shared" si="0"/>
        <v/>
      </c>
      <c r="I29" s="148"/>
      <c r="J29" s="148"/>
      <c r="K29" s="71"/>
    </row>
    <row r="30" spans="1:11" x14ac:dyDescent="0.25">
      <c r="A30" s="162" t="str">
        <f>IF('Orçamento-base'!A25&gt;0,'Orçamento-base'!A25,"")</f>
        <v/>
      </c>
      <c r="B30" s="162">
        <f>'Orçamento-base'!B25</f>
        <v>0</v>
      </c>
      <c r="C30" s="162" t="str">
        <f>IF('Orçamento-base'!C25&gt;0,'Orçamento-base'!C25,"")</f>
        <v/>
      </c>
      <c r="D30" s="156" t="str">
        <f>IF('Orçamento-base'!G25&gt;0,'Orçamento-base'!G25,"")</f>
        <v/>
      </c>
      <c r="E30" s="184" t="str">
        <f>IF('Orçamento-base'!H25&gt;0,'Orçamento-base'!H25,"")</f>
        <v/>
      </c>
      <c r="F30" s="156" t="str">
        <f>IF('Orçamento-base'!I25&gt;0,'Orçamento-base'!I25,"")</f>
        <v/>
      </c>
      <c r="G30" s="174"/>
      <c r="H30" s="156" t="str">
        <f t="shared" si="0"/>
        <v/>
      </c>
      <c r="I30" s="148"/>
      <c r="J30" s="148"/>
      <c r="K30" s="71"/>
    </row>
    <row r="31" spans="1:11" x14ac:dyDescent="0.25">
      <c r="A31" s="162" t="e">
        <f>IF('Orçamento-base'!#REF!&gt;0,'Orçamento-base'!#REF!,"")</f>
        <v>#REF!</v>
      </c>
      <c r="B31" s="162" t="e">
        <f>'Orçamento-base'!#REF!</f>
        <v>#REF!</v>
      </c>
      <c r="C31" s="162" t="e">
        <f>IF('Orçamento-base'!#REF!&gt;0,'Orçamento-base'!#REF!,"")</f>
        <v>#REF!</v>
      </c>
      <c r="D31" s="156" t="e">
        <f>IF('Orçamento-base'!#REF!&gt;0,'Orçamento-base'!#REF!,"")</f>
        <v>#REF!</v>
      </c>
      <c r="E31" s="184" t="e">
        <f>IF('Orçamento-base'!#REF!&gt;0,'Orçamento-base'!#REF!,"")</f>
        <v>#REF!</v>
      </c>
      <c r="F31" s="156" t="e">
        <f>IF('Orçamento-base'!#REF!&gt;0,'Orçamento-base'!#REF!,"")</f>
        <v>#REF!</v>
      </c>
      <c r="G31" s="174"/>
      <c r="H31" s="156" t="str">
        <f t="shared" si="0"/>
        <v/>
      </c>
      <c r="I31" s="148"/>
      <c r="J31" s="148"/>
      <c r="K31" s="71"/>
    </row>
    <row r="32" spans="1:11" x14ac:dyDescent="0.25">
      <c r="A32" s="162" t="str">
        <f>IF('Orçamento-base'!A26&gt;0,'Orçamento-base'!A26,"")</f>
        <v/>
      </c>
      <c r="B32" s="162">
        <f>'Orçamento-base'!B26</f>
        <v>0</v>
      </c>
      <c r="C32" s="162" t="str">
        <f>IF('Orçamento-base'!C26&gt;0,'Orçamento-base'!C26,"")</f>
        <v/>
      </c>
      <c r="D32" s="156" t="str">
        <f>IF('Orçamento-base'!G26&gt;0,'Orçamento-base'!G26,"")</f>
        <v/>
      </c>
      <c r="E32" s="184" t="str">
        <f>IF('Orçamento-base'!H26&gt;0,'Orçamento-base'!H26,"")</f>
        <v/>
      </c>
      <c r="F32" s="156" t="str">
        <f>IF('Orçamento-base'!I26&gt;0,'Orçamento-base'!I26,"")</f>
        <v/>
      </c>
      <c r="G32" s="174"/>
      <c r="H32" s="156" t="str">
        <f t="shared" si="0"/>
        <v/>
      </c>
      <c r="I32" s="148"/>
      <c r="J32" s="148"/>
      <c r="K32" s="71"/>
    </row>
    <row r="33" spans="1:11" x14ac:dyDescent="0.25">
      <c r="A33" s="162" t="str">
        <f>IF('Orçamento-base'!A27&gt;0,'Orçamento-base'!A27,"")</f>
        <v/>
      </c>
      <c r="B33" s="162">
        <f>'Orçamento-base'!B27</f>
        <v>0</v>
      </c>
      <c r="C33" s="162" t="str">
        <f>IF('Orçamento-base'!C27&gt;0,'Orçamento-base'!C27,"")</f>
        <v/>
      </c>
      <c r="D33" s="156" t="str">
        <f>IF('Orçamento-base'!G27&gt;0,'Orçamento-base'!G27,"")</f>
        <v/>
      </c>
      <c r="E33" s="184" t="str">
        <f>IF('Orçamento-base'!H27&gt;0,'Orçamento-base'!H27,"")</f>
        <v/>
      </c>
      <c r="F33" s="156" t="str">
        <f>IF('Orçamento-base'!I27&gt;0,'Orçamento-base'!I27,"")</f>
        <v/>
      </c>
      <c r="G33" s="174"/>
      <c r="H33" s="156" t="str">
        <f t="shared" si="0"/>
        <v/>
      </c>
      <c r="I33" s="148"/>
      <c r="J33" s="148"/>
      <c r="K33" s="71"/>
    </row>
    <row r="34" spans="1:11" x14ac:dyDescent="0.25">
      <c r="A34" s="162" t="str">
        <f>IF('Orçamento-base'!A28&gt;0,'Orçamento-base'!A28,"")</f>
        <v/>
      </c>
      <c r="B34" s="162">
        <f>'Orçamento-base'!B28</f>
        <v>0</v>
      </c>
      <c r="C34" s="162" t="str">
        <f>IF('Orçamento-base'!C28&gt;0,'Orçamento-base'!C28,"")</f>
        <v/>
      </c>
      <c r="D34" s="156" t="str">
        <f>IF('Orçamento-base'!G28&gt;0,'Orçamento-base'!G28,"")</f>
        <v/>
      </c>
      <c r="E34" s="184" t="str">
        <f>IF('Orçamento-base'!H28&gt;0,'Orçamento-base'!H28,"")</f>
        <v/>
      </c>
      <c r="F34" s="156" t="str">
        <f>IF('Orçamento-base'!I28&gt;0,'Orçamento-base'!I28,"")</f>
        <v/>
      </c>
      <c r="G34" s="174"/>
      <c r="H34" s="156" t="str">
        <f t="shared" si="0"/>
        <v/>
      </c>
      <c r="I34" s="148"/>
      <c r="J34" s="148"/>
      <c r="K34" s="71"/>
    </row>
    <row r="35" spans="1:11" x14ac:dyDescent="0.25">
      <c r="A35" s="162" t="e">
        <f>IF('Orçamento-base'!#REF!&gt;0,'Orçamento-base'!#REF!,"")</f>
        <v>#REF!</v>
      </c>
      <c r="B35" s="162" t="e">
        <f>'Orçamento-base'!#REF!</f>
        <v>#REF!</v>
      </c>
      <c r="C35" s="162" t="e">
        <f>IF('Orçamento-base'!#REF!&gt;0,'Orçamento-base'!#REF!,"")</f>
        <v>#REF!</v>
      </c>
      <c r="D35" s="156" t="e">
        <f>IF('Orçamento-base'!#REF!&gt;0,'Orçamento-base'!#REF!,"")</f>
        <v>#REF!</v>
      </c>
      <c r="E35" s="184" t="e">
        <f>IF('Orçamento-base'!#REF!&gt;0,'Orçamento-base'!#REF!,"")</f>
        <v>#REF!</v>
      </c>
      <c r="F35" s="156" t="e">
        <f>IF('Orçamento-base'!#REF!&gt;0,'Orçamento-base'!#REF!,"")</f>
        <v>#REF!</v>
      </c>
      <c r="G35" s="174"/>
      <c r="H35" s="156" t="str">
        <f t="shared" si="0"/>
        <v/>
      </c>
      <c r="I35" s="148"/>
      <c r="J35" s="148"/>
      <c r="K35" s="71"/>
    </row>
    <row r="36" spans="1:11" x14ac:dyDescent="0.25">
      <c r="A36" s="162" t="str">
        <f>IF('Orçamento-base'!A29&gt;0,'Orçamento-base'!A29,"")</f>
        <v/>
      </c>
      <c r="B36" s="162">
        <f>'Orçamento-base'!B29</f>
        <v>0</v>
      </c>
      <c r="C36" s="162" t="str">
        <f>IF('Orçamento-base'!C29&gt;0,'Orçamento-base'!C29,"")</f>
        <v/>
      </c>
      <c r="D36" s="156" t="str">
        <f>IF('Orçamento-base'!G29&gt;0,'Orçamento-base'!G29,"")</f>
        <v/>
      </c>
      <c r="E36" s="184" t="str">
        <f>IF('Orçamento-base'!H29&gt;0,'Orçamento-base'!H29,"")</f>
        <v/>
      </c>
      <c r="F36" s="156" t="str">
        <f>IF('Orçamento-base'!I29&gt;0,'Orçamento-base'!I29,"")</f>
        <v/>
      </c>
      <c r="G36" s="174"/>
      <c r="H36" s="156" t="str">
        <f t="shared" si="0"/>
        <v/>
      </c>
      <c r="I36" s="148"/>
      <c r="J36" s="148"/>
      <c r="K36" s="71"/>
    </row>
    <row r="37" spans="1:11" x14ac:dyDescent="0.25">
      <c r="A37" s="162" t="str">
        <f>IF('Orçamento-base'!A30&gt;0,'Orçamento-base'!A30,"")</f>
        <v/>
      </c>
      <c r="B37" s="162">
        <f>'Orçamento-base'!B30</f>
        <v>0</v>
      </c>
      <c r="C37" s="162" t="str">
        <f>IF('Orçamento-base'!C30&gt;0,'Orçamento-base'!C30,"")</f>
        <v/>
      </c>
      <c r="D37" s="156" t="str">
        <f>IF('Orçamento-base'!G30&gt;0,'Orçamento-base'!G30,"")</f>
        <v/>
      </c>
      <c r="E37" s="184" t="str">
        <f>IF('Orçamento-base'!H30&gt;0,'Orçamento-base'!H30,"")</f>
        <v/>
      </c>
      <c r="F37" s="156" t="str">
        <f>IF('Orçamento-base'!I30&gt;0,'Orçamento-base'!I30,"")</f>
        <v/>
      </c>
      <c r="G37" s="174"/>
      <c r="H37" s="156" t="str">
        <f t="shared" si="0"/>
        <v/>
      </c>
      <c r="I37" s="148"/>
      <c r="J37" s="148"/>
      <c r="K37" s="71"/>
    </row>
    <row r="38" spans="1:11" x14ac:dyDescent="0.25">
      <c r="A38" s="162" t="str">
        <f>IF('Orçamento-base'!A31&gt;0,'Orçamento-base'!A31,"")</f>
        <v/>
      </c>
      <c r="B38" s="162">
        <f>'Orçamento-base'!B31</f>
        <v>0</v>
      </c>
      <c r="C38" s="162" t="str">
        <f>IF('Orçamento-base'!C31&gt;0,'Orçamento-base'!C31,"")</f>
        <v/>
      </c>
      <c r="D38" s="156" t="str">
        <f>IF('Orçamento-base'!G31&gt;0,'Orçamento-base'!G31,"")</f>
        <v/>
      </c>
      <c r="E38" s="184" t="str">
        <f>IF('Orçamento-base'!H31&gt;0,'Orçamento-base'!H31,"")</f>
        <v/>
      </c>
      <c r="F38" s="156" t="str">
        <f>IF('Orçamento-base'!I31&gt;0,'Orçamento-base'!I31,"")</f>
        <v/>
      </c>
      <c r="G38" s="174"/>
      <c r="H38" s="156" t="str">
        <f t="shared" si="0"/>
        <v/>
      </c>
      <c r="I38" s="148"/>
      <c r="J38" s="148"/>
      <c r="K38" s="71"/>
    </row>
    <row r="39" spans="1:11" x14ac:dyDescent="0.25">
      <c r="A39" s="162" t="str">
        <f>IF('Orçamento-base'!A32&gt;0,'Orçamento-base'!A32,"")</f>
        <v/>
      </c>
      <c r="B39" s="162">
        <f>'Orçamento-base'!B32</f>
        <v>0</v>
      </c>
      <c r="C39" s="162" t="str">
        <f>IF('Orçamento-base'!C32&gt;0,'Orçamento-base'!C32,"")</f>
        <v/>
      </c>
      <c r="D39" s="156" t="str">
        <f>IF('Orçamento-base'!G32&gt;0,'Orçamento-base'!G32,"")</f>
        <v/>
      </c>
      <c r="E39" s="184" t="str">
        <f>IF('Orçamento-base'!H32&gt;0,'Orçamento-base'!H32,"")</f>
        <v/>
      </c>
      <c r="F39" s="156" t="str">
        <f>IF('Orçamento-base'!I32&gt;0,'Orçamento-base'!I32,"")</f>
        <v/>
      </c>
      <c r="G39" s="174"/>
      <c r="H39" s="156" t="str">
        <f t="shared" si="0"/>
        <v/>
      </c>
      <c r="I39" s="148"/>
      <c r="J39" s="148"/>
      <c r="K39" s="71"/>
    </row>
    <row r="40" spans="1:11" x14ac:dyDescent="0.25">
      <c r="A40" s="162" t="e">
        <f>IF('Orçamento-base'!#REF!&gt;0,'Orçamento-base'!#REF!,"")</f>
        <v>#REF!</v>
      </c>
      <c r="B40" s="162" t="e">
        <f>'Orçamento-base'!#REF!</f>
        <v>#REF!</v>
      </c>
      <c r="C40" s="162" t="e">
        <f>IF('Orçamento-base'!#REF!&gt;0,'Orçamento-base'!#REF!,"")</f>
        <v>#REF!</v>
      </c>
      <c r="D40" s="156" t="e">
        <f>IF('Orçamento-base'!#REF!&gt;0,'Orçamento-base'!#REF!,"")</f>
        <v>#REF!</v>
      </c>
      <c r="E40" s="184" t="e">
        <f>IF('Orçamento-base'!#REF!&gt;0,'Orçamento-base'!#REF!,"")</f>
        <v>#REF!</v>
      </c>
      <c r="F40" s="156" t="e">
        <f>IF('Orçamento-base'!#REF!&gt;0,'Orçamento-base'!#REF!,"")</f>
        <v>#REF!</v>
      </c>
      <c r="G40" s="174"/>
      <c r="H40" s="156" t="str">
        <f t="shared" si="0"/>
        <v/>
      </c>
      <c r="I40" s="148"/>
      <c r="J40" s="148"/>
      <c r="K40" s="71"/>
    </row>
    <row r="41" spans="1:11" x14ac:dyDescent="0.25">
      <c r="A41" s="162" t="str">
        <f>IF('Orçamento-base'!A33&gt;0,'Orçamento-base'!A33,"")</f>
        <v/>
      </c>
      <c r="B41" s="162">
        <f>'Orçamento-base'!B33</f>
        <v>0</v>
      </c>
      <c r="C41" s="162" t="str">
        <f>IF('Orçamento-base'!C33&gt;0,'Orçamento-base'!C33,"")</f>
        <v/>
      </c>
      <c r="D41" s="156" t="str">
        <f>IF('Orçamento-base'!G33&gt;0,'Orçamento-base'!G33,"")</f>
        <v/>
      </c>
      <c r="E41" s="184" t="str">
        <f>IF('Orçamento-base'!H33&gt;0,'Orçamento-base'!H33,"")</f>
        <v/>
      </c>
      <c r="F41" s="156" t="str">
        <f>IF('Orçamento-base'!I33&gt;0,'Orçamento-base'!I33,"")</f>
        <v/>
      </c>
      <c r="G41" s="174"/>
      <c r="H41" s="156" t="str">
        <f t="shared" si="0"/>
        <v/>
      </c>
      <c r="I41" s="148"/>
      <c r="J41" s="148"/>
      <c r="K41" s="71"/>
    </row>
    <row r="42" spans="1:11" x14ac:dyDescent="0.25">
      <c r="A42" s="162" t="e">
        <f>IF('Orçamento-base'!#REF!&gt;0,'Orçamento-base'!#REF!,"")</f>
        <v>#REF!</v>
      </c>
      <c r="B42" s="162" t="e">
        <f>'Orçamento-base'!#REF!</f>
        <v>#REF!</v>
      </c>
      <c r="C42" s="162" t="e">
        <f>IF('Orçamento-base'!#REF!&gt;0,'Orçamento-base'!#REF!,"")</f>
        <v>#REF!</v>
      </c>
      <c r="D42" s="156" t="e">
        <f>IF('Orçamento-base'!#REF!&gt;0,'Orçamento-base'!#REF!,"")</f>
        <v>#REF!</v>
      </c>
      <c r="E42" s="184" t="e">
        <f>IF('Orçamento-base'!#REF!&gt;0,'Orçamento-base'!#REF!,"")</f>
        <v>#REF!</v>
      </c>
      <c r="F42" s="156" t="e">
        <f>IF('Orçamento-base'!#REF!&gt;0,'Orçamento-base'!#REF!,"")</f>
        <v>#REF!</v>
      </c>
      <c r="G42" s="174"/>
      <c r="H42" s="156" t="str">
        <f t="shared" si="0"/>
        <v/>
      </c>
      <c r="I42" s="148"/>
      <c r="J42" s="148"/>
      <c r="K42" s="71"/>
    </row>
    <row r="43" spans="1:11" x14ac:dyDescent="0.25">
      <c r="A43" s="162" t="str">
        <f>IF('Orçamento-base'!A34&gt;0,'Orçamento-base'!A34,"")</f>
        <v/>
      </c>
      <c r="B43" s="162">
        <f>'Orçamento-base'!B34</f>
        <v>0</v>
      </c>
      <c r="C43" s="162" t="str">
        <f>IF('Orçamento-base'!C34&gt;0,'Orçamento-base'!C34,"")</f>
        <v/>
      </c>
      <c r="D43" s="156" t="str">
        <f>IF('Orçamento-base'!G34&gt;0,'Orçamento-base'!G34,"")</f>
        <v/>
      </c>
      <c r="E43" s="184" t="str">
        <f>IF('Orçamento-base'!H34&gt;0,'Orçamento-base'!H34,"")</f>
        <v/>
      </c>
      <c r="F43" s="156" t="str">
        <f>IF('Orçamento-base'!I34&gt;0,'Orçamento-base'!I34,"")</f>
        <v/>
      </c>
      <c r="G43" s="174"/>
      <c r="H43" s="156" t="str">
        <f t="shared" si="0"/>
        <v/>
      </c>
      <c r="I43" s="148"/>
      <c r="J43" s="148"/>
      <c r="K43" s="71"/>
    </row>
    <row r="44" spans="1:11" x14ac:dyDescent="0.25">
      <c r="A44" s="162" t="str">
        <f>IF('Orçamento-base'!A35&gt;0,'Orçamento-base'!A35,"")</f>
        <v/>
      </c>
      <c r="B44" s="162">
        <f>'Orçamento-base'!B35</f>
        <v>0</v>
      </c>
      <c r="C44" s="162" t="str">
        <f>IF('Orçamento-base'!C35&gt;0,'Orçamento-base'!C35,"")</f>
        <v/>
      </c>
      <c r="D44" s="156" t="str">
        <f>IF('Orçamento-base'!G35&gt;0,'Orçamento-base'!G35,"")</f>
        <v/>
      </c>
      <c r="E44" s="184" t="str">
        <f>IF('Orçamento-base'!H35&gt;0,'Orçamento-base'!H35,"")</f>
        <v/>
      </c>
      <c r="F44" s="156" t="str">
        <f>IF('Orçamento-base'!I35&gt;0,'Orçamento-base'!I35,"")</f>
        <v/>
      </c>
      <c r="G44" s="174"/>
      <c r="H44" s="156" t="str">
        <f t="shared" si="0"/>
        <v/>
      </c>
      <c r="I44" s="148"/>
      <c r="J44" s="148"/>
      <c r="K44" s="71"/>
    </row>
    <row r="45" spans="1:11" x14ac:dyDescent="0.25">
      <c r="A45" s="162" t="str">
        <f>IF('Orçamento-base'!A36&gt;0,'Orçamento-base'!A36,"")</f>
        <v/>
      </c>
      <c r="B45" s="162">
        <f>'Orçamento-base'!B36</f>
        <v>0</v>
      </c>
      <c r="C45" s="162" t="str">
        <f>IF('Orçamento-base'!C36&gt;0,'Orçamento-base'!C36,"")</f>
        <v/>
      </c>
      <c r="D45" s="156" t="str">
        <f>IF('Orçamento-base'!G36&gt;0,'Orçamento-base'!G36,"")</f>
        <v/>
      </c>
      <c r="E45" s="184" t="str">
        <f>IF('Orçamento-base'!H36&gt;0,'Orçamento-base'!H36,"")</f>
        <v/>
      </c>
      <c r="F45" s="156" t="str">
        <f>IF('Orçamento-base'!I36&gt;0,'Orçamento-base'!I36,"")</f>
        <v/>
      </c>
      <c r="G45" s="174"/>
      <c r="H45" s="156" t="str">
        <f t="shared" si="0"/>
        <v/>
      </c>
      <c r="I45" s="148"/>
      <c r="J45" s="148"/>
      <c r="K45" s="71"/>
    </row>
    <row r="46" spans="1:11" x14ac:dyDescent="0.25">
      <c r="A46" s="162" t="e">
        <f>IF('Orçamento-base'!#REF!&gt;0,'Orçamento-base'!#REF!,"")</f>
        <v>#REF!</v>
      </c>
      <c r="B46" s="162" t="e">
        <f>'Orçamento-base'!#REF!</f>
        <v>#REF!</v>
      </c>
      <c r="C46" s="162" t="e">
        <f>IF('Orçamento-base'!#REF!&gt;0,'Orçamento-base'!#REF!,"")</f>
        <v>#REF!</v>
      </c>
      <c r="D46" s="156" t="e">
        <f>IF('Orçamento-base'!#REF!&gt;0,'Orçamento-base'!#REF!,"")</f>
        <v>#REF!</v>
      </c>
      <c r="E46" s="184" t="e">
        <f>IF('Orçamento-base'!#REF!&gt;0,'Orçamento-base'!#REF!,"")</f>
        <v>#REF!</v>
      </c>
      <c r="F46" s="156" t="e">
        <f>IF('Orçamento-base'!#REF!&gt;0,'Orçamento-base'!#REF!,"")</f>
        <v>#REF!</v>
      </c>
      <c r="G46" s="174"/>
      <c r="H46" s="156" t="str">
        <f t="shared" si="0"/>
        <v/>
      </c>
      <c r="I46" s="148"/>
      <c r="J46" s="148"/>
      <c r="K46" s="71"/>
    </row>
    <row r="47" spans="1:11" x14ac:dyDescent="0.25">
      <c r="A47" s="162" t="str">
        <f>IF('Orçamento-base'!A37&gt;0,'Orçamento-base'!A37,"")</f>
        <v/>
      </c>
      <c r="B47" s="162">
        <f>'Orçamento-base'!B37</f>
        <v>0</v>
      </c>
      <c r="C47" s="162" t="str">
        <f>IF('Orçamento-base'!C37&gt;0,'Orçamento-base'!C37,"")</f>
        <v/>
      </c>
      <c r="D47" s="156" t="str">
        <f>IF('Orçamento-base'!G37&gt;0,'Orçamento-base'!G37,"")</f>
        <v/>
      </c>
      <c r="E47" s="184" t="str">
        <f>IF('Orçamento-base'!H37&gt;0,'Orçamento-base'!H37,"")</f>
        <v/>
      </c>
      <c r="F47" s="156" t="str">
        <f>IF('Orçamento-base'!I37&gt;0,'Orçamento-base'!I37,"")</f>
        <v/>
      </c>
      <c r="G47" s="174"/>
      <c r="H47" s="156" t="str">
        <f t="shared" si="0"/>
        <v/>
      </c>
      <c r="I47" s="148"/>
      <c r="J47" s="148"/>
      <c r="K47" s="71"/>
    </row>
    <row r="48" spans="1:11" x14ac:dyDescent="0.25">
      <c r="A48" s="162" t="str">
        <f>IF('Orçamento-base'!A38&gt;0,'Orçamento-base'!A38,"")</f>
        <v/>
      </c>
      <c r="B48" s="162">
        <f>'Orçamento-base'!B38</f>
        <v>0</v>
      </c>
      <c r="C48" s="162" t="str">
        <f>IF('Orçamento-base'!C38&gt;0,'Orçamento-base'!C38,"")</f>
        <v/>
      </c>
      <c r="D48" s="156" t="str">
        <f>IF('Orçamento-base'!G38&gt;0,'Orçamento-base'!G38,"")</f>
        <v/>
      </c>
      <c r="E48" s="184" t="str">
        <f>IF('Orçamento-base'!H38&gt;0,'Orçamento-base'!H38,"")</f>
        <v/>
      </c>
      <c r="F48" s="156" t="str">
        <f>IF('Orçamento-base'!I38&gt;0,'Orçamento-base'!I38,"")</f>
        <v/>
      </c>
      <c r="G48" s="174"/>
      <c r="H48" s="156" t="str">
        <f t="shared" si="0"/>
        <v/>
      </c>
      <c r="I48" s="148"/>
      <c r="J48" s="148"/>
      <c r="K48" s="71"/>
    </row>
    <row r="49" spans="1:11" x14ac:dyDescent="0.25">
      <c r="A49" s="162" t="str">
        <f>IF('Orçamento-base'!A39&gt;0,'Orçamento-base'!A39,"")</f>
        <v/>
      </c>
      <c r="B49" s="162">
        <f>'Orçamento-base'!B39</f>
        <v>0</v>
      </c>
      <c r="C49" s="162" t="str">
        <f>IF('Orçamento-base'!C39&gt;0,'Orçamento-base'!C39,"")</f>
        <v/>
      </c>
      <c r="D49" s="156" t="str">
        <f>IF('Orçamento-base'!G39&gt;0,'Orçamento-base'!G39,"")</f>
        <v/>
      </c>
      <c r="E49" s="184" t="str">
        <f>IF('Orçamento-base'!H39&gt;0,'Orçamento-base'!H39,"")</f>
        <v/>
      </c>
      <c r="F49" s="156" t="str">
        <f>IF('Orçamento-base'!I39&gt;0,'Orçamento-base'!I39,"")</f>
        <v/>
      </c>
      <c r="G49" s="174"/>
      <c r="H49" s="156" t="str">
        <f t="shared" si="0"/>
        <v/>
      </c>
      <c r="I49" s="148"/>
      <c r="J49" s="148"/>
      <c r="K49" s="71"/>
    </row>
    <row r="50" spans="1:11" x14ac:dyDescent="0.25">
      <c r="A50" s="162" t="e">
        <f>IF('Orçamento-base'!#REF!&gt;0,'Orçamento-base'!#REF!,"")</f>
        <v>#REF!</v>
      </c>
      <c r="B50" s="162" t="e">
        <f>'Orçamento-base'!#REF!</f>
        <v>#REF!</v>
      </c>
      <c r="C50" s="162" t="e">
        <f>IF('Orçamento-base'!#REF!&gt;0,'Orçamento-base'!#REF!,"")</f>
        <v>#REF!</v>
      </c>
      <c r="D50" s="156" t="e">
        <f>IF('Orçamento-base'!#REF!&gt;0,'Orçamento-base'!#REF!,"")</f>
        <v>#REF!</v>
      </c>
      <c r="E50" s="184" t="e">
        <f>IF('Orçamento-base'!#REF!&gt;0,'Orçamento-base'!#REF!,"")</f>
        <v>#REF!</v>
      </c>
      <c r="F50" s="156" t="e">
        <f>IF('Orçamento-base'!#REF!&gt;0,'Orçamento-base'!#REF!,"")</f>
        <v>#REF!</v>
      </c>
      <c r="G50" s="174"/>
      <c r="H50" s="156" t="str">
        <f t="shared" si="0"/>
        <v/>
      </c>
      <c r="I50" s="148"/>
      <c r="J50" s="148"/>
      <c r="K50" s="71"/>
    </row>
    <row r="51" spans="1:11" x14ac:dyDescent="0.25">
      <c r="A51" s="162" t="str">
        <f>IF('Orçamento-base'!A40&gt;0,'Orçamento-base'!A40,"")</f>
        <v/>
      </c>
      <c r="B51" s="162">
        <f>'Orçamento-base'!B40</f>
        <v>0</v>
      </c>
      <c r="C51" s="162" t="str">
        <f>IF('Orçamento-base'!C40&gt;0,'Orçamento-base'!C40,"")</f>
        <v/>
      </c>
      <c r="D51" s="156" t="str">
        <f>IF('Orçamento-base'!G40&gt;0,'Orçamento-base'!G40,"")</f>
        <v/>
      </c>
      <c r="E51" s="184" t="str">
        <f>IF('Orçamento-base'!H40&gt;0,'Orçamento-base'!H40,"")</f>
        <v/>
      </c>
      <c r="F51" s="156" t="str">
        <f>IF('Orçamento-base'!I40&gt;0,'Orçamento-base'!I40,"")</f>
        <v/>
      </c>
      <c r="G51" s="174"/>
      <c r="H51" s="156" t="str">
        <f t="shared" si="0"/>
        <v/>
      </c>
      <c r="I51" s="148"/>
      <c r="J51" s="148"/>
      <c r="K51" s="71"/>
    </row>
    <row r="52" spans="1:11" x14ac:dyDescent="0.25">
      <c r="A52" s="162" t="str">
        <f>IF('Orçamento-base'!A41&gt;0,'Orçamento-base'!A41,"")</f>
        <v/>
      </c>
      <c r="B52" s="162">
        <f>'Orçamento-base'!B41</f>
        <v>0</v>
      </c>
      <c r="C52" s="162" t="str">
        <f>IF('Orçamento-base'!C41&gt;0,'Orçamento-base'!C41,"")</f>
        <v/>
      </c>
      <c r="D52" s="156" t="str">
        <f>IF('Orçamento-base'!G41&gt;0,'Orçamento-base'!G41,"")</f>
        <v/>
      </c>
      <c r="E52" s="184" t="str">
        <f>IF('Orçamento-base'!H41&gt;0,'Orçamento-base'!H41,"")</f>
        <v/>
      </c>
      <c r="F52" s="156" t="str">
        <f>IF('Orçamento-base'!I41&gt;0,'Orçamento-base'!I41,"")</f>
        <v/>
      </c>
      <c r="G52" s="174"/>
      <c r="H52" s="156" t="str">
        <f t="shared" si="0"/>
        <v/>
      </c>
      <c r="I52" s="148"/>
      <c r="J52" s="148"/>
      <c r="K52" s="71"/>
    </row>
    <row r="53" spans="1:11" x14ac:dyDescent="0.25">
      <c r="A53" s="162" t="str">
        <f>IF('Orçamento-base'!A42&gt;0,'Orçamento-base'!A42,"")</f>
        <v/>
      </c>
      <c r="B53" s="162">
        <f>'Orçamento-base'!B42</f>
        <v>0</v>
      </c>
      <c r="C53" s="162" t="str">
        <f>IF('Orçamento-base'!C42&gt;0,'Orçamento-base'!C42,"")</f>
        <v/>
      </c>
      <c r="D53" s="156" t="str">
        <f>IF('Orçamento-base'!G42&gt;0,'Orçamento-base'!G42,"")</f>
        <v/>
      </c>
      <c r="E53" s="184" t="str">
        <f>IF('Orçamento-base'!H42&gt;0,'Orçamento-base'!H42,"")</f>
        <v/>
      </c>
      <c r="F53" s="156" t="str">
        <f>IF('Orçamento-base'!I42&gt;0,'Orçamento-base'!I42,"")</f>
        <v/>
      </c>
      <c r="G53" s="174"/>
      <c r="H53" s="156" t="str">
        <f t="shared" si="0"/>
        <v/>
      </c>
      <c r="I53" s="148"/>
      <c r="J53" s="148"/>
      <c r="K53" s="71"/>
    </row>
    <row r="54" spans="1:11" x14ac:dyDescent="0.25">
      <c r="A54" s="162" t="str">
        <f>IF('Orçamento-base'!A43&gt;0,'Orçamento-base'!A43,"")</f>
        <v/>
      </c>
      <c r="B54" s="162">
        <f>'Orçamento-base'!B43</f>
        <v>0</v>
      </c>
      <c r="C54" s="162" t="str">
        <f>IF('Orçamento-base'!C43&gt;0,'Orçamento-base'!C43,"")</f>
        <v/>
      </c>
      <c r="D54" s="156" t="str">
        <f>IF('Orçamento-base'!G43&gt;0,'Orçamento-base'!G43,"")</f>
        <v/>
      </c>
      <c r="E54" s="184" t="str">
        <f>IF('Orçamento-base'!H43&gt;0,'Orçamento-base'!H43,"")</f>
        <v/>
      </c>
      <c r="F54" s="156" t="str">
        <f>IF('Orçamento-base'!I43&gt;0,'Orçamento-base'!I43,"")</f>
        <v/>
      </c>
      <c r="G54" s="174"/>
      <c r="H54" s="156" t="str">
        <f t="shared" si="0"/>
        <v/>
      </c>
      <c r="I54" s="148"/>
      <c r="J54" s="148"/>
      <c r="K54" s="71"/>
    </row>
    <row r="55" spans="1:11" x14ac:dyDescent="0.25">
      <c r="A55" s="162" t="str">
        <f>IF('Orçamento-base'!A44&gt;0,'Orçamento-base'!A44,"")</f>
        <v/>
      </c>
      <c r="B55" s="162">
        <f>'Orçamento-base'!B44</f>
        <v>0</v>
      </c>
      <c r="C55" s="162" t="str">
        <f>IF('Orçamento-base'!C44&gt;0,'Orçamento-base'!C44,"")</f>
        <v/>
      </c>
      <c r="D55" s="156" t="str">
        <f>IF('Orçamento-base'!G44&gt;0,'Orçamento-base'!G44,"")</f>
        <v/>
      </c>
      <c r="E55" s="184" t="str">
        <f>IF('Orçamento-base'!H44&gt;0,'Orçamento-base'!H44,"")</f>
        <v/>
      </c>
      <c r="F55" s="156" t="str">
        <f>IF('Orçamento-base'!I44&gt;0,'Orçamento-base'!I44,"")</f>
        <v/>
      </c>
      <c r="G55" s="174"/>
      <c r="H55" s="156" t="str">
        <f t="shared" si="0"/>
        <v/>
      </c>
      <c r="I55" s="148"/>
      <c r="J55" s="148"/>
      <c r="K55" s="71"/>
    </row>
    <row r="56" spans="1:11" x14ac:dyDescent="0.25">
      <c r="A56" s="162" t="str">
        <f>IF('Orçamento-base'!A45&gt;0,'Orçamento-base'!A45,"")</f>
        <v/>
      </c>
      <c r="B56" s="162">
        <f>'Orçamento-base'!B45</f>
        <v>0</v>
      </c>
      <c r="C56" s="162" t="str">
        <f>IF('Orçamento-base'!C45&gt;0,'Orçamento-base'!C45,"")</f>
        <v/>
      </c>
      <c r="D56" s="156" t="str">
        <f>IF('Orçamento-base'!G45&gt;0,'Orçamento-base'!G45,"")</f>
        <v/>
      </c>
      <c r="E56" s="184" t="str">
        <f>IF('Orçamento-base'!H45&gt;0,'Orçamento-base'!H45,"")</f>
        <v/>
      </c>
      <c r="F56" s="156" t="str">
        <f>IF('Orçamento-base'!I45&gt;0,'Orçamento-base'!I45,"")</f>
        <v/>
      </c>
      <c r="G56" s="174"/>
      <c r="H56" s="156" t="str">
        <f t="shared" si="0"/>
        <v/>
      </c>
      <c r="I56" s="148"/>
      <c r="J56" s="148"/>
      <c r="K56" s="71"/>
    </row>
    <row r="57" spans="1:11" x14ac:dyDescent="0.25">
      <c r="A57" s="162" t="str">
        <f>IF('Orçamento-base'!A46&gt;0,'Orçamento-base'!A46,"")</f>
        <v/>
      </c>
      <c r="B57" s="162">
        <f>'Orçamento-base'!B46</f>
        <v>0</v>
      </c>
      <c r="C57" s="162" t="str">
        <f>IF('Orçamento-base'!C46&gt;0,'Orçamento-base'!C46,"")</f>
        <v/>
      </c>
      <c r="D57" s="156" t="str">
        <f>IF('Orçamento-base'!G46&gt;0,'Orçamento-base'!G46,"")</f>
        <v/>
      </c>
      <c r="E57" s="184" t="str">
        <f>IF('Orçamento-base'!H46&gt;0,'Orçamento-base'!H46,"")</f>
        <v/>
      </c>
      <c r="F57" s="156" t="str">
        <f>IF('Orçamento-base'!I46&gt;0,'Orçamento-base'!I46,"")</f>
        <v/>
      </c>
      <c r="G57" s="174"/>
      <c r="H57" s="156" t="str">
        <f t="shared" si="0"/>
        <v/>
      </c>
      <c r="I57" s="148"/>
      <c r="J57" s="148"/>
      <c r="K57" s="71"/>
    </row>
    <row r="58" spans="1:11" x14ac:dyDescent="0.25">
      <c r="A58" s="162" t="str">
        <f>IF('Orçamento-base'!A47&gt;0,'Orçamento-base'!A47,"")</f>
        <v/>
      </c>
      <c r="B58" s="162">
        <f>'Orçamento-base'!B47</f>
        <v>0</v>
      </c>
      <c r="C58" s="162" t="str">
        <f>IF('Orçamento-base'!C47&gt;0,'Orçamento-base'!C47,"")</f>
        <v/>
      </c>
      <c r="D58" s="156" t="str">
        <f>IF('Orçamento-base'!G47&gt;0,'Orçamento-base'!G47,"")</f>
        <v/>
      </c>
      <c r="E58" s="184" t="str">
        <f>IF('Orçamento-base'!H47&gt;0,'Orçamento-base'!H47,"")</f>
        <v/>
      </c>
      <c r="F58" s="156" t="str">
        <f>IF('Orçamento-base'!I47&gt;0,'Orçamento-base'!I47,"")</f>
        <v/>
      </c>
      <c r="G58" s="174"/>
      <c r="H58" s="156" t="str">
        <f t="shared" si="0"/>
        <v/>
      </c>
      <c r="I58" s="148"/>
      <c r="J58" s="148"/>
      <c r="K58" s="71"/>
    </row>
    <row r="59" spans="1:11" x14ac:dyDescent="0.25">
      <c r="A59" s="162" t="str">
        <f>IF('Orçamento-base'!A48&gt;0,'Orçamento-base'!A48,"")</f>
        <v/>
      </c>
      <c r="B59" s="162">
        <f>'Orçamento-base'!B48</f>
        <v>0</v>
      </c>
      <c r="C59" s="162" t="str">
        <f>IF('Orçamento-base'!C48&gt;0,'Orçamento-base'!C48,"")</f>
        <v/>
      </c>
      <c r="D59" s="156" t="str">
        <f>IF('Orçamento-base'!G48&gt;0,'Orçamento-base'!G48,"")</f>
        <v/>
      </c>
      <c r="E59" s="184" t="str">
        <f>IF('Orçamento-base'!H48&gt;0,'Orçamento-base'!H48,"")</f>
        <v/>
      </c>
      <c r="F59" s="156" t="str">
        <f>IF('Orçamento-base'!I48&gt;0,'Orçamento-base'!I48,"")</f>
        <v/>
      </c>
      <c r="G59" s="174"/>
      <c r="H59" s="156" t="str">
        <f t="shared" si="0"/>
        <v/>
      </c>
      <c r="I59" s="148"/>
      <c r="J59" s="148"/>
      <c r="K59" s="71"/>
    </row>
    <row r="60" spans="1:11" x14ac:dyDescent="0.25">
      <c r="A60" s="162" t="e">
        <f>IF('Orçamento-base'!#REF!&gt;0,'Orçamento-base'!#REF!,"")</f>
        <v>#REF!</v>
      </c>
      <c r="B60" s="162" t="e">
        <f>'Orçamento-base'!#REF!</f>
        <v>#REF!</v>
      </c>
      <c r="C60" s="162" t="e">
        <f>IF('Orçamento-base'!#REF!&gt;0,'Orçamento-base'!#REF!,"")</f>
        <v>#REF!</v>
      </c>
      <c r="D60" s="156" t="e">
        <f>IF('Orçamento-base'!#REF!&gt;0,'Orçamento-base'!#REF!,"")</f>
        <v>#REF!</v>
      </c>
      <c r="E60" s="184" t="e">
        <f>IF('Orçamento-base'!#REF!&gt;0,'Orçamento-base'!#REF!,"")</f>
        <v>#REF!</v>
      </c>
      <c r="F60" s="156" t="e">
        <f>IF('Orçamento-base'!#REF!&gt;0,'Orçamento-base'!#REF!,"")</f>
        <v>#REF!</v>
      </c>
      <c r="G60" s="174"/>
      <c r="H60" s="156" t="str">
        <f t="shared" si="0"/>
        <v/>
      </c>
      <c r="I60" s="148"/>
      <c r="J60" s="148"/>
      <c r="K60" s="71"/>
    </row>
    <row r="61" spans="1:11" x14ac:dyDescent="0.25">
      <c r="A61" s="162" t="str">
        <f>IF('Orçamento-base'!A49&gt;0,'Orçamento-base'!A49,"")</f>
        <v/>
      </c>
      <c r="B61" s="162">
        <f>'Orçamento-base'!B49</f>
        <v>0</v>
      </c>
      <c r="C61" s="162" t="str">
        <f>IF('Orçamento-base'!C49&gt;0,'Orçamento-base'!C49,"")</f>
        <v/>
      </c>
      <c r="D61" s="156" t="str">
        <f>IF('Orçamento-base'!G49&gt;0,'Orçamento-base'!G49,"")</f>
        <v/>
      </c>
      <c r="E61" s="184" t="str">
        <f>IF('Orçamento-base'!H49&gt;0,'Orçamento-base'!H49,"")</f>
        <v/>
      </c>
      <c r="F61" s="156" t="str">
        <f>IF('Orçamento-base'!I49&gt;0,'Orçamento-base'!I49,"")</f>
        <v/>
      </c>
      <c r="G61" s="174"/>
      <c r="H61" s="156" t="str">
        <f t="shared" si="0"/>
        <v/>
      </c>
      <c r="I61" s="148"/>
      <c r="J61" s="148"/>
      <c r="K61" s="71"/>
    </row>
    <row r="62" spans="1:11" x14ac:dyDescent="0.25">
      <c r="A62" s="162" t="str">
        <f>IF('Orçamento-base'!A50&gt;0,'Orçamento-base'!A50,"")</f>
        <v/>
      </c>
      <c r="B62" s="162">
        <f>'Orçamento-base'!B50</f>
        <v>0</v>
      </c>
      <c r="C62" s="162" t="str">
        <f>IF('Orçamento-base'!C50&gt;0,'Orçamento-base'!C50,"")</f>
        <v/>
      </c>
      <c r="D62" s="156" t="str">
        <f>IF('Orçamento-base'!G50&gt;0,'Orçamento-base'!G50,"")</f>
        <v/>
      </c>
      <c r="E62" s="184" t="str">
        <f>IF('Orçamento-base'!H50&gt;0,'Orçamento-base'!H50,"")</f>
        <v/>
      </c>
      <c r="F62" s="156" t="str">
        <f>IF('Orçamento-base'!I50&gt;0,'Orçamento-base'!I50,"")</f>
        <v/>
      </c>
      <c r="G62" s="174"/>
      <c r="H62" s="156" t="str">
        <f t="shared" si="0"/>
        <v/>
      </c>
      <c r="I62" s="148"/>
      <c r="J62" s="148"/>
      <c r="K62" s="71"/>
    </row>
    <row r="63" spans="1:11" x14ac:dyDescent="0.25">
      <c r="A63" s="162" t="str">
        <f>IF('Orçamento-base'!A51&gt;0,'Orçamento-base'!A51,"")</f>
        <v/>
      </c>
      <c r="B63" s="162">
        <f>'Orçamento-base'!B51</f>
        <v>0</v>
      </c>
      <c r="C63" s="162" t="str">
        <f>IF('Orçamento-base'!C51&gt;0,'Orçamento-base'!C51,"")</f>
        <v/>
      </c>
      <c r="D63" s="156" t="str">
        <f>IF('Orçamento-base'!G51&gt;0,'Orçamento-base'!G51,"")</f>
        <v/>
      </c>
      <c r="E63" s="184" t="str">
        <f>IF('Orçamento-base'!H51&gt;0,'Orçamento-base'!H51,"")</f>
        <v/>
      </c>
      <c r="F63" s="156" t="str">
        <f>IF('Orçamento-base'!I51&gt;0,'Orçamento-base'!I51,"")</f>
        <v/>
      </c>
      <c r="G63" s="174"/>
      <c r="H63" s="156" t="str">
        <f t="shared" si="0"/>
        <v/>
      </c>
      <c r="I63" s="148"/>
      <c r="J63" s="148"/>
      <c r="K63" s="71"/>
    </row>
    <row r="64" spans="1:11" x14ac:dyDescent="0.25">
      <c r="A64" s="162" t="str">
        <f>IF('Orçamento-base'!A52&gt;0,'Orçamento-base'!A52,"")</f>
        <v/>
      </c>
      <c r="B64" s="162">
        <f>'Orçamento-base'!B52</f>
        <v>0</v>
      </c>
      <c r="C64" s="162" t="str">
        <f>IF('Orçamento-base'!C52&gt;0,'Orçamento-base'!C52,"")</f>
        <v/>
      </c>
      <c r="D64" s="156" t="str">
        <f>IF('Orçamento-base'!G52&gt;0,'Orçamento-base'!G52,"")</f>
        <v/>
      </c>
      <c r="E64" s="184" t="str">
        <f>IF('Orçamento-base'!H52&gt;0,'Orçamento-base'!H52,"")</f>
        <v/>
      </c>
      <c r="F64" s="156" t="str">
        <f>IF('Orçamento-base'!I52&gt;0,'Orçamento-base'!I52,"")</f>
        <v/>
      </c>
      <c r="G64" s="174"/>
      <c r="H64" s="156" t="str">
        <f t="shared" si="0"/>
        <v/>
      </c>
      <c r="I64" s="148"/>
      <c r="J64" s="148"/>
      <c r="K64" s="71"/>
    </row>
    <row r="65" spans="1:11" x14ac:dyDescent="0.25">
      <c r="A65" s="162" t="str">
        <f>IF('Orçamento-base'!A53&gt;0,'Orçamento-base'!A53,"")</f>
        <v/>
      </c>
      <c r="B65" s="162">
        <f>'Orçamento-base'!B53</f>
        <v>0</v>
      </c>
      <c r="C65" s="162" t="str">
        <f>IF('Orçamento-base'!C53&gt;0,'Orçamento-base'!C53,"")</f>
        <v/>
      </c>
      <c r="D65" s="156" t="str">
        <f>IF('Orçamento-base'!G53&gt;0,'Orçamento-base'!G53,"")</f>
        <v/>
      </c>
      <c r="E65" s="184" t="str">
        <f>IF('Orçamento-base'!H53&gt;0,'Orçamento-base'!H53,"")</f>
        <v/>
      </c>
      <c r="F65" s="156" t="str">
        <f>IF('Orçamento-base'!I53&gt;0,'Orçamento-base'!I53,"")</f>
        <v/>
      </c>
      <c r="G65" s="174"/>
      <c r="H65" s="156" t="str">
        <f t="shared" si="0"/>
        <v/>
      </c>
      <c r="I65" s="148"/>
      <c r="J65" s="148"/>
      <c r="K65" s="71"/>
    </row>
    <row r="66" spans="1:11" x14ac:dyDescent="0.25">
      <c r="A66" s="162" t="str">
        <f>IF('Orçamento-base'!A54&gt;0,'Orçamento-base'!A54,"")</f>
        <v/>
      </c>
      <c r="B66" s="162">
        <f>'Orçamento-base'!B54</f>
        <v>0</v>
      </c>
      <c r="C66" s="162" t="str">
        <f>IF('Orçamento-base'!C54&gt;0,'Orçamento-base'!C54,"")</f>
        <v/>
      </c>
      <c r="D66" s="156" t="str">
        <f>IF('Orçamento-base'!G54&gt;0,'Orçamento-base'!G54,"")</f>
        <v/>
      </c>
      <c r="E66" s="184" t="str">
        <f>IF('Orçamento-base'!H54&gt;0,'Orçamento-base'!H54,"")</f>
        <v/>
      </c>
      <c r="F66" s="156" t="str">
        <f>IF('Orçamento-base'!I54&gt;0,'Orçamento-base'!I54,"")</f>
        <v/>
      </c>
      <c r="G66" s="174"/>
      <c r="H66" s="156" t="str">
        <f t="shared" si="0"/>
        <v/>
      </c>
      <c r="I66" s="148"/>
      <c r="J66" s="148"/>
      <c r="K66" s="71"/>
    </row>
    <row r="67" spans="1:11" x14ac:dyDescent="0.25">
      <c r="A67" s="162" t="str">
        <f>IF('Orçamento-base'!A55&gt;0,'Orçamento-base'!A55,"")</f>
        <v/>
      </c>
      <c r="B67" s="162">
        <f>'Orçamento-base'!B55</f>
        <v>0</v>
      </c>
      <c r="C67" s="162" t="str">
        <f>IF('Orçamento-base'!C55&gt;0,'Orçamento-base'!C55,"")</f>
        <v/>
      </c>
      <c r="D67" s="156" t="str">
        <f>IF('Orçamento-base'!G55&gt;0,'Orçamento-base'!G55,"")</f>
        <v/>
      </c>
      <c r="E67" s="184" t="str">
        <f>IF('Orçamento-base'!H55&gt;0,'Orçamento-base'!H55,"")</f>
        <v/>
      </c>
      <c r="F67" s="156" t="str">
        <f>IF('Orçamento-base'!I55&gt;0,'Orçamento-base'!I55,"")</f>
        <v/>
      </c>
      <c r="G67" s="174"/>
      <c r="H67" s="156" t="str">
        <f t="shared" si="0"/>
        <v/>
      </c>
      <c r="I67" s="148"/>
      <c r="J67" s="148"/>
      <c r="K67" s="71"/>
    </row>
    <row r="68" spans="1:11" x14ac:dyDescent="0.25">
      <c r="A68" s="162" t="e">
        <f>IF('Orçamento-base'!#REF!&gt;0,'Orçamento-base'!#REF!,"")</f>
        <v>#REF!</v>
      </c>
      <c r="B68" s="162" t="e">
        <f>'Orçamento-base'!#REF!</f>
        <v>#REF!</v>
      </c>
      <c r="C68" s="162" t="e">
        <f>IF('Orçamento-base'!#REF!&gt;0,'Orçamento-base'!#REF!,"")</f>
        <v>#REF!</v>
      </c>
      <c r="D68" s="156" t="e">
        <f>IF('Orçamento-base'!#REF!&gt;0,'Orçamento-base'!#REF!,"")</f>
        <v>#REF!</v>
      </c>
      <c r="E68" s="184" t="e">
        <f>IF('Orçamento-base'!#REF!&gt;0,'Orçamento-base'!#REF!,"")</f>
        <v>#REF!</v>
      </c>
      <c r="F68" s="156" t="e">
        <f>IF('Orçamento-base'!#REF!&gt;0,'Orçamento-base'!#REF!,"")</f>
        <v>#REF!</v>
      </c>
      <c r="G68" s="174"/>
      <c r="H68" s="156" t="str">
        <f t="shared" si="0"/>
        <v/>
      </c>
      <c r="I68" s="148"/>
      <c r="J68" s="148"/>
      <c r="K68" s="71"/>
    </row>
    <row r="69" spans="1:11" x14ac:dyDescent="0.25">
      <c r="A69" s="162" t="str">
        <f>IF('Orçamento-base'!A56&gt;0,'Orçamento-base'!A56,"")</f>
        <v/>
      </c>
      <c r="B69" s="162">
        <f>'Orçamento-base'!B56</f>
        <v>0</v>
      </c>
      <c r="C69" s="162" t="str">
        <f>IF('Orçamento-base'!C56&gt;0,'Orçamento-base'!C56,"")</f>
        <v/>
      </c>
      <c r="D69" s="156" t="str">
        <f>IF('Orçamento-base'!G56&gt;0,'Orçamento-base'!G56,"")</f>
        <v/>
      </c>
      <c r="E69" s="184" t="str">
        <f>IF('Orçamento-base'!H56&gt;0,'Orçamento-base'!H56,"")</f>
        <v/>
      </c>
      <c r="F69" s="156" t="str">
        <f>IF('Orçamento-base'!I56&gt;0,'Orçamento-base'!I56,"")</f>
        <v/>
      </c>
      <c r="G69" s="174"/>
      <c r="H69" s="156" t="str">
        <f t="shared" si="0"/>
        <v/>
      </c>
      <c r="I69" s="148"/>
      <c r="J69" s="148"/>
      <c r="K69" s="71"/>
    </row>
    <row r="70" spans="1:11" x14ac:dyDescent="0.25">
      <c r="A70" s="162" t="str">
        <f>IF('Orçamento-base'!A57&gt;0,'Orçamento-base'!A57,"")</f>
        <v/>
      </c>
      <c r="B70" s="162">
        <f>'Orçamento-base'!B57</f>
        <v>0</v>
      </c>
      <c r="C70" s="162" t="str">
        <f>IF('Orçamento-base'!C57&gt;0,'Orçamento-base'!C57,"")</f>
        <v/>
      </c>
      <c r="D70" s="156" t="str">
        <f>IF('Orçamento-base'!G57&gt;0,'Orçamento-base'!G57,"")</f>
        <v/>
      </c>
      <c r="E70" s="184" t="str">
        <f>IF('Orçamento-base'!H57&gt;0,'Orçamento-base'!H57,"")</f>
        <v/>
      </c>
      <c r="F70" s="156" t="str">
        <f>IF('Orçamento-base'!I57&gt;0,'Orçamento-base'!I57,"")</f>
        <v/>
      </c>
      <c r="G70" s="174"/>
      <c r="H70" s="156" t="str">
        <f t="shared" si="0"/>
        <v/>
      </c>
      <c r="I70" s="148"/>
      <c r="J70" s="148"/>
      <c r="K70" s="71"/>
    </row>
    <row r="71" spans="1:11" x14ac:dyDescent="0.25">
      <c r="A71" s="162" t="str">
        <f>IF('Orçamento-base'!A58&gt;0,'Orçamento-base'!A58,"")</f>
        <v/>
      </c>
      <c r="B71" s="162" t="str">
        <f>'Orçamento-base'!B58</f>
        <v/>
      </c>
      <c r="C71" s="162" t="str">
        <f>IF('Orçamento-base'!C58&gt;0,'Orçamento-base'!C58,"")</f>
        <v/>
      </c>
      <c r="D71" s="156" t="str">
        <f>IF('Orçamento-base'!G58&gt;0,'Orçamento-base'!G58,"")</f>
        <v/>
      </c>
      <c r="E71" s="184" t="str">
        <f>IF('Orçamento-base'!H58&gt;0,'Orçamento-base'!H58,"")</f>
        <v/>
      </c>
      <c r="F71" s="156" t="str">
        <f>IF('Orçamento-base'!I58&gt;0,'Orçamento-base'!I58,"")</f>
        <v/>
      </c>
      <c r="G71" s="174"/>
      <c r="H71" s="156" t="str">
        <f t="shared" si="0"/>
        <v/>
      </c>
      <c r="I71" s="148"/>
      <c r="J71" s="148"/>
      <c r="K71" s="71"/>
    </row>
    <row r="72" spans="1:11" x14ac:dyDescent="0.25">
      <c r="A72" s="162" t="str">
        <f>IF('Orçamento-base'!A59&gt;0,'Orçamento-base'!A59,"")</f>
        <v/>
      </c>
      <c r="B72" s="162" t="str">
        <f>'Orçamento-base'!B59</f>
        <v/>
      </c>
      <c r="C72" s="162" t="str">
        <f>IF('Orçamento-base'!C59&gt;0,'Orçamento-base'!C59,"")</f>
        <v/>
      </c>
      <c r="D72" s="156" t="str">
        <f>IF('Orçamento-base'!G59&gt;0,'Orçamento-base'!G59,"")</f>
        <v/>
      </c>
      <c r="E72" s="184" t="str">
        <f>IF('Orçamento-base'!H59&gt;0,'Orçamento-base'!H59,"")</f>
        <v/>
      </c>
      <c r="F72" s="156" t="str">
        <f>IF('Orçamento-base'!I59&gt;0,'Orçamento-base'!I59,"")</f>
        <v/>
      </c>
      <c r="G72" s="174"/>
      <c r="H72" s="156" t="str">
        <f t="shared" si="0"/>
        <v/>
      </c>
      <c r="I72" s="148"/>
      <c r="J72" s="148"/>
      <c r="K72" s="71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3790</v>
      </c>
      <c r="C1" s="135" t="s">
        <v>177</v>
      </c>
      <c r="D1" s="135" t="s">
        <v>3799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3789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3789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3789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3789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3789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3810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3804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3820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3817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3818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3805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3819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3803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3811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3806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3808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3807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3809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3815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3813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3814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3812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3789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3789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3789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3789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3789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3810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3804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3820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3817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3818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3805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3819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3803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3811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3806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3808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3807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3809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3815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3813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3814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3812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3796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3797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3798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3786</v>
      </c>
      <c r="C1" s="116" t="s">
        <v>177</v>
      </c>
      <c r="D1" s="116" t="s">
        <v>3787</v>
      </c>
      <c r="E1" s="116" t="s">
        <v>3788</v>
      </c>
      <c r="F1" s="119" t="s">
        <v>169</v>
      </c>
      <c r="G1" s="116" t="s">
        <v>3790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 t="str">
        <f>IF(A2=$F$2,B2,"")</f>
        <v/>
      </c>
      <c r="F2" s="121" t="str">
        <f>IF(Identificação!$B$5=0,"",Identificação!$B$5)</f>
        <v>Obras e Serviços de Engenharia</v>
      </c>
      <c r="G2" s="121">
        <f>IFERROR(SMALL($E$2:$E$250,D2),"")</f>
        <v>7</v>
      </c>
      <c r="H2" s="121" t="str">
        <f>IFERROR(VLOOKUP(G2,base!$C$2:$D$133,2,FALSE),"")</f>
        <v>serviços de engenharia/obras: resíduos sólidos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 t="str">
        <f t="shared" ref="E3:E66" si="0">IF(A3=$F$2,B3,"")</f>
        <v/>
      </c>
      <c r="G3" s="121">
        <f t="shared" ref="G3:G66" si="1">IFERROR(SMALL($E$2:$E$250,D3),"")</f>
        <v>8</v>
      </c>
      <c r="H3" s="121" t="str">
        <f>IFERROR(VLOOKUP(G3,base!$C$2:$D$133,2,FALSE),"")</f>
        <v>serviços de engenharia/obras: edificações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 t="str">
        <f t="shared" si="0"/>
        <v/>
      </c>
      <c r="G4" s="121">
        <f t="shared" si="1"/>
        <v>9</v>
      </c>
      <c r="H4" s="121" t="str">
        <f>IFERROR(VLOOKUP(G4,base!$C$2:$D$133,2,FALSE),"")</f>
        <v>serviços de engenharia/obras: rodovias, ferrovias e aeroportos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10</v>
      </c>
      <c r="H5" s="121" t="str">
        <f>IFERROR(VLOOKUP(G5,base!$C$2:$D$133,2,FALSE),"")</f>
        <v>serviços de engenharia/obras: obras-de-arte-especiais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>
        <f t="shared" si="0"/>
        <v>7</v>
      </c>
      <c r="G6" s="121">
        <f t="shared" si="1"/>
        <v>11</v>
      </c>
      <c r="H6" s="121" t="str">
        <f>IFERROR(VLOOKUP(G6,base!$C$2:$D$133,2,FALSE),"")</f>
        <v>serviços de engenharia/obras: urbanização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>
        <f t="shared" si="0"/>
        <v>8</v>
      </c>
      <c r="G7" s="121">
        <f t="shared" si="1"/>
        <v>12</v>
      </c>
      <c r="H7" s="121" t="str">
        <f>IFERROR(VLOOKUP(G7,base!$C$2:$D$133,2,FALSE),"")</f>
        <v>serviços de engenharia/obras: infraestrutura de energia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>
        <f t="shared" si="0"/>
        <v>9</v>
      </c>
      <c r="G8" s="121">
        <f t="shared" si="1"/>
        <v>13</v>
      </c>
      <c r="H8" s="121" t="str">
        <f>IFERROR(VLOOKUP(G8,base!$C$2:$D$133,2,FALSE),"")</f>
        <v>serviços de engenharia/obras: saneamento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>
        <f t="shared" si="0"/>
        <v>10</v>
      </c>
      <c r="G9" s="121">
        <f t="shared" si="1"/>
        <v>14</v>
      </c>
      <c r="H9" s="121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>
        <f t="shared" si="0"/>
        <v>11</v>
      </c>
      <c r="G10" s="121">
        <f t="shared" si="1"/>
        <v>15</v>
      </c>
      <c r="H10" s="121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>
        <f t="shared" si="0"/>
        <v>12</v>
      </c>
      <c r="G11" s="121">
        <f t="shared" si="1"/>
        <v>16</v>
      </c>
      <c r="H11" s="12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>
        <f t="shared" si="0"/>
        <v>13</v>
      </c>
      <c r="G12" s="121">
        <f t="shared" si="1"/>
        <v>17</v>
      </c>
      <c r="H12" s="121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>
        <f t="shared" si="0"/>
        <v>14</v>
      </c>
      <c r="G13" s="121" t="str">
        <f t="shared" si="1"/>
        <v/>
      </c>
      <c r="H13" s="121" t="str">
        <f>IFERROR(VLOOKUP(G13,base!$C$2:$D$133,2,FALSE),"")</f>
        <v/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>
        <f t="shared" si="0"/>
        <v>15</v>
      </c>
      <c r="G14" s="121" t="str">
        <f t="shared" si="1"/>
        <v/>
      </c>
      <c r="H14" s="121" t="str">
        <f>IFERROR(VLOOKUP(G14,base!$C$2:$D$133,2,FALSE),"")</f>
        <v/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>
        <f t="shared" si="0"/>
        <v>16</v>
      </c>
      <c r="G15" s="121" t="str">
        <f t="shared" si="1"/>
        <v/>
      </c>
      <c r="H15" s="121" t="str">
        <f>IFERROR(VLOOKUP(G15,base!$C$2:$D$133,2,FALSE),"")</f>
        <v/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>
        <f t="shared" si="0"/>
        <v>17</v>
      </c>
      <c r="G16" s="121" t="str">
        <f t="shared" si="1"/>
        <v/>
      </c>
      <c r="H16" s="121" t="str">
        <f>IFERROR(VLOOKUP(G16,base!$C$2:$D$133,2,FALSE),"")</f>
        <v/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 t="str">
        <f t="shared" si="1"/>
        <v/>
      </c>
      <c r="H17" s="121" t="str">
        <f>IFERROR(VLOOKUP(G17,base!$C$2:$D$133,2,FALSE),"")</f>
        <v/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 t="str">
        <f t="shared" si="1"/>
        <v/>
      </c>
      <c r="H18" s="121" t="str">
        <f>IFERROR(VLOOKUP(G18,base!$C$2:$D$133,2,FALSE),"")</f>
        <v/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 t="str">
        <f t="shared" si="0"/>
        <v/>
      </c>
      <c r="G19" s="121" t="str">
        <f t="shared" si="1"/>
        <v/>
      </c>
      <c r="H19" s="121" t="str">
        <f>IFERROR(VLOOKUP(G19,base!$C$2:$D$133,2,FALSE),"")</f>
        <v/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 t="str">
        <f t="shared" si="1"/>
        <v/>
      </c>
      <c r="H20" s="121" t="str">
        <f>IFERROR(VLOOKUP(G20,base!$C$2:$D$133,2,FALSE),"")</f>
        <v/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 t="str">
        <f t="shared" si="0"/>
        <v/>
      </c>
      <c r="G21" s="121" t="str">
        <f t="shared" si="1"/>
        <v/>
      </c>
      <c r="H21" s="121" t="str">
        <f>IFERROR(VLOOKUP(G21,base!$C$2:$D$133,2,FALSE),"")</f>
        <v/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 t="str">
        <f t="shared" si="0"/>
        <v/>
      </c>
      <c r="G22" s="121" t="str">
        <f t="shared" si="1"/>
        <v/>
      </c>
      <c r="H22" s="121" t="str">
        <f>IFERROR(VLOOKUP(G22,base!$C$2:$D$133,2,FALSE),"")</f>
        <v/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 t="str">
        <f t="shared" si="0"/>
        <v/>
      </c>
      <c r="G23" s="121" t="str">
        <f t="shared" si="1"/>
        <v/>
      </c>
      <c r="H23" s="121" t="str">
        <f>IFERROR(VLOOKUP(G23,base!$C$2:$D$133,2,FALSE),"")</f>
        <v/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 t="str">
        <f t="shared" si="0"/>
        <v/>
      </c>
      <c r="G24" s="121" t="str">
        <f t="shared" si="1"/>
        <v/>
      </c>
      <c r="H24" s="121" t="str">
        <f>IFERROR(VLOOKUP(G24,base!$C$2:$D$133,2,FALSE),"")</f>
        <v/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 t="str">
        <f t="shared" si="0"/>
        <v/>
      </c>
      <c r="G25" s="121" t="str">
        <f t="shared" si="1"/>
        <v/>
      </c>
      <c r="H25" s="121" t="str">
        <f>IFERROR(VLOOKUP(G25,base!$C$2:$D$133,2,FALSE),"")</f>
        <v/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 t="str">
        <f t="shared" si="0"/>
        <v/>
      </c>
      <c r="G26" s="121" t="str">
        <f t="shared" si="1"/>
        <v/>
      </c>
      <c r="H26" s="121" t="str">
        <f>IFERROR(VLOOKUP(G26,base!$C$2:$D$133,2,FALSE),"")</f>
        <v/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 t="str">
        <f t="shared" si="1"/>
        <v/>
      </c>
      <c r="H27" s="121" t="str">
        <f>IFERROR(VLOOKUP(G27,base!$C$2:$D$133,2,FALSE),"")</f>
        <v/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 t="str">
        <f t="shared" si="0"/>
        <v/>
      </c>
      <c r="G28" s="121" t="str">
        <f t="shared" si="1"/>
        <v/>
      </c>
      <c r="H28" s="121" t="str">
        <f>IFERROR(VLOOKUP(G28,base!$C$2:$D$133,2,FALSE),"")</f>
        <v/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 t="str">
        <f t="shared" si="1"/>
        <v/>
      </c>
      <c r="H29" s="121" t="str">
        <f>IFERROR(VLOOKUP(G29,base!$C$2:$D$133,2,FALSE),"")</f>
        <v/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 t="str">
        <f t="shared" si="0"/>
        <v/>
      </c>
      <c r="G30" s="121" t="str">
        <f t="shared" si="1"/>
        <v/>
      </c>
      <c r="H30" s="121" t="str">
        <f>IFERROR(VLOOKUP(G30,base!$C$2:$D$133,2,FALSE),"")</f>
        <v/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 t="str">
        <f t="shared" si="1"/>
        <v/>
      </c>
      <c r="H31" s="121" t="str">
        <f>IFERROR(VLOOKUP(G31,base!$C$2:$D$133,2,FALSE),"")</f>
        <v/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 t="str">
        <f t="shared" si="0"/>
        <v/>
      </c>
      <c r="G32" s="121" t="str">
        <f t="shared" si="1"/>
        <v/>
      </c>
      <c r="H32" s="121" t="str">
        <f>IFERROR(VLOOKUP(G32,base!$C$2:$D$133,2,FALSE),"")</f>
        <v/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 t="str">
        <f t="shared" si="1"/>
        <v/>
      </c>
      <c r="H33" s="121" t="str">
        <f>IFERROR(VLOOKUP(G33,base!$C$2:$D$133,2,FALSE),"")</f>
        <v/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 t="str">
        <f t="shared" si="0"/>
        <v/>
      </c>
      <c r="G34" s="121" t="str">
        <f t="shared" si="1"/>
        <v/>
      </c>
      <c r="H34" s="121" t="str">
        <f>IFERROR(VLOOKUP(G34,base!$C$2:$D$133,2,FALSE),"")</f>
        <v/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 t="str">
        <f t="shared" si="1"/>
        <v/>
      </c>
      <c r="H35" s="121" t="str">
        <f>IFERROR(VLOOKUP(G35,base!$C$2:$D$133,2,FALSE),"")</f>
        <v/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 t="str">
        <f t="shared" si="0"/>
        <v/>
      </c>
      <c r="G36" s="121" t="str">
        <f t="shared" si="1"/>
        <v/>
      </c>
      <c r="H36" s="121" t="str">
        <f>IFERROR(VLOOKUP(G36,base!$C$2:$D$133,2,FALSE),"")</f>
        <v/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 t="str">
        <f t="shared" si="1"/>
        <v/>
      </c>
      <c r="H37" s="121" t="str">
        <f>IFERROR(VLOOKUP(G37,base!$C$2:$D$133,2,FALSE),"")</f>
        <v/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 t="str">
        <f t="shared" si="0"/>
        <v/>
      </c>
      <c r="G38" s="121" t="str">
        <f t="shared" si="1"/>
        <v/>
      </c>
      <c r="H38" s="121" t="str">
        <f>IFERROR(VLOOKUP(G38,base!$C$2:$D$133,2,FALSE),"")</f>
        <v/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 t="str">
        <f t="shared" si="1"/>
        <v/>
      </c>
      <c r="H39" s="121" t="str">
        <f>IFERROR(VLOOKUP(G39,base!$C$2:$D$133,2,FALSE),"")</f>
        <v/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 t="str">
        <f t="shared" si="0"/>
        <v/>
      </c>
      <c r="G40" s="121" t="str">
        <f t="shared" si="1"/>
        <v/>
      </c>
      <c r="H40" s="121" t="str">
        <f>IFERROR(VLOOKUP(G40,base!$C$2:$D$133,2,FALSE),"")</f>
        <v/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 t="str">
        <f t="shared" si="1"/>
        <v/>
      </c>
      <c r="H41" s="121" t="str">
        <f>IFERROR(VLOOKUP(G41,base!$C$2:$D$133,2,FALSE),"")</f>
        <v/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 t="str">
        <f t="shared" si="1"/>
        <v/>
      </c>
      <c r="H42" s="121" t="str">
        <f>IFERROR(VLOOKUP(G42,base!$C$2:$D$133,2,FALSE),"")</f>
        <v/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 t="str">
        <f t="shared" si="0"/>
        <v/>
      </c>
      <c r="G43" s="121" t="str">
        <f t="shared" si="1"/>
        <v/>
      </c>
      <c r="H43" s="121" t="str">
        <f>IFERROR(VLOOKUP(G43,base!$C$2:$D$133,2,FALSE),"")</f>
        <v/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 t="str">
        <f t="shared" si="0"/>
        <v/>
      </c>
      <c r="G44" s="121" t="str">
        <f t="shared" si="1"/>
        <v/>
      </c>
      <c r="H44" s="121" t="str">
        <f>IFERROR(VLOOKUP(G44,base!$C$2:$D$133,2,FALSE),"")</f>
        <v/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 t="str">
        <f t="shared" si="0"/>
        <v/>
      </c>
      <c r="G45" s="121" t="str">
        <f t="shared" si="1"/>
        <v/>
      </c>
      <c r="H45" s="121" t="str">
        <f>IFERROR(VLOOKUP(G45,base!$C$2:$D$133,2,FALSE),"")</f>
        <v/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 t="str">
        <f t="shared" si="0"/>
        <v/>
      </c>
      <c r="G46" s="121" t="str">
        <f t="shared" si="1"/>
        <v/>
      </c>
      <c r="H46" s="121" t="str">
        <f>IFERROR(VLOOKUP(G46,base!$C$2:$D$133,2,FALSE),"")</f>
        <v/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 t="str">
        <f t="shared" si="0"/>
        <v/>
      </c>
      <c r="G47" s="121" t="str">
        <f t="shared" si="1"/>
        <v/>
      </c>
      <c r="H47" s="121" t="str">
        <f>IFERROR(VLOOKUP(G47,base!$C$2:$D$133,2,FALSE),"")</f>
        <v/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 t="str">
        <f t="shared" si="1"/>
        <v/>
      </c>
      <c r="H48" s="121" t="str">
        <f>IFERROR(VLOOKUP(G48,base!$C$2:$D$133,2,FALSE),"")</f>
        <v/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 t="str">
        <f t="shared" si="0"/>
        <v/>
      </c>
      <c r="G49" s="121" t="str">
        <f t="shared" si="1"/>
        <v/>
      </c>
      <c r="H49" s="121" t="str">
        <f>IFERROR(VLOOKUP(G49,base!$C$2:$D$133,2,FALSE),"")</f>
        <v/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 t="str">
        <f t="shared" si="1"/>
        <v/>
      </c>
      <c r="H50" s="121" t="str">
        <f>IFERROR(VLOOKUP(G50,base!$C$2:$D$133,2,FALSE),"")</f>
        <v/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 t="str">
        <f t="shared" si="0"/>
        <v/>
      </c>
      <c r="G51" s="121" t="str">
        <f t="shared" si="1"/>
        <v/>
      </c>
      <c r="H51" s="121" t="str">
        <f>IFERROR(VLOOKUP(G51,base!$C$2:$D$133,2,FALSE),"")</f>
        <v/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 t="str">
        <f t="shared" si="1"/>
        <v/>
      </c>
      <c r="H52" s="121" t="str">
        <f>IFERROR(VLOOKUP(G52,base!$C$2:$D$133,2,FALSE),"")</f>
        <v/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 t="str">
        <f t="shared" si="0"/>
        <v/>
      </c>
      <c r="G53" s="121" t="str">
        <f t="shared" si="1"/>
        <v/>
      </c>
      <c r="H53" s="121" t="str">
        <f>IFERROR(VLOOKUP(G53,base!$C$2:$D$133,2,FALSE),"")</f>
        <v/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 t="str">
        <f t="shared" si="1"/>
        <v/>
      </c>
      <c r="H54" s="121" t="str">
        <f>IFERROR(VLOOKUP(G54,base!$C$2:$D$133,2,FALSE),"")</f>
        <v/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 t="str">
        <f t="shared" si="0"/>
        <v/>
      </c>
      <c r="G55" s="121" t="str">
        <f t="shared" si="1"/>
        <v/>
      </c>
      <c r="H55" s="121" t="str">
        <f>IFERROR(VLOOKUP(G55,base!$C$2:$D$133,2,FALSE),"")</f>
        <v/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 t="str">
        <f t="shared" si="0"/>
        <v/>
      </c>
      <c r="G56" s="121" t="str">
        <f t="shared" si="1"/>
        <v/>
      </c>
      <c r="H56" s="121" t="str">
        <f>IFERROR(VLOOKUP(G56,base!$C$2:$D$133,2,FALSE),"")</f>
        <v/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 t="str">
        <f t="shared" si="0"/>
        <v/>
      </c>
      <c r="G57" s="121" t="str">
        <f t="shared" si="1"/>
        <v/>
      </c>
      <c r="H57" s="121" t="str">
        <f>IFERROR(VLOOKUP(G57,base!$C$2:$D$133,2,FALSE),"")</f>
        <v/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 t="str">
        <f t="shared" si="1"/>
        <v/>
      </c>
      <c r="H58" s="121" t="str">
        <f>IFERROR(VLOOKUP(G58,base!$C$2:$D$133,2,FALSE),"")</f>
        <v/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 t="str">
        <f t="shared" si="0"/>
        <v/>
      </c>
      <c r="G59" s="121" t="str">
        <f t="shared" si="1"/>
        <v/>
      </c>
      <c r="H59" s="121" t="str">
        <f>IFERROR(VLOOKUP(G59,base!$C$2:$D$133,2,FALSE),"")</f>
        <v/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 t="str">
        <f t="shared" si="1"/>
        <v/>
      </c>
      <c r="H60" s="121" t="str">
        <f>IFERROR(VLOOKUP(G60,base!$C$2:$D$133,2,FALSE),"")</f>
        <v/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 t="str">
        <f t="shared" si="0"/>
        <v/>
      </c>
      <c r="G61" s="121" t="str">
        <f t="shared" si="1"/>
        <v/>
      </c>
      <c r="H61" s="121" t="str">
        <f>IFERROR(VLOOKUP(G61,base!$C$2:$D$133,2,FALSE),"")</f>
        <v/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 t="str">
        <f t="shared" si="1"/>
        <v/>
      </c>
      <c r="H62" s="121" t="str">
        <f>IFERROR(VLOOKUP(G62,base!$C$2:$D$133,2,FALSE),"")</f>
        <v/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 t="str">
        <f t="shared" si="0"/>
        <v/>
      </c>
      <c r="G63" s="121" t="str">
        <f t="shared" si="1"/>
        <v/>
      </c>
      <c r="H63" s="121" t="str">
        <f>IFERROR(VLOOKUP(G63,base!$C$2:$D$133,2,FALSE),"")</f>
        <v/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 t="str">
        <f t="shared" si="1"/>
        <v/>
      </c>
      <c r="H64" s="121" t="str">
        <f>IFERROR(VLOOKUP(G64,base!$C$2:$D$133,2,FALSE),"")</f>
        <v/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 t="str">
        <f t="shared" si="0"/>
        <v/>
      </c>
      <c r="G65" s="121" t="str">
        <f t="shared" si="1"/>
        <v/>
      </c>
      <c r="H65" s="121" t="str">
        <f>IFERROR(VLOOKUP(G65,base!$C$2:$D$133,2,FALSE),"")</f>
        <v/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 t="str">
        <f t="shared" si="0"/>
        <v/>
      </c>
      <c r="G66" s="121" t="str">
        <f t="shared" si="1"/>
        <v/>
      </c>
      <c r="H66" s="121" t="str">
        <f>IFERROR(VLOOKUP(G66,base!$C$2:$D$133,2,FALSE),"")</f>
        <v/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 t="str">
        <f t="shared" ref="E67:E130" si="2">IF(A67=$F$2,B67,"")</f>
        <v/>
      </c>
      <c r="G67" s="121" t="str">
        <f t="shared" ref="G67:G130" si="3">IFERROR(SMALL($E$2:$E$250,D67),"")</f>
        <v/>
      </c>
      <c r="H67" s="121" t="str">
        <f>IFERROR(VLOOKUP(G67,base!$C$2:$D$133,2,FALSE),"")</f>
        <v/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 t="str">
        <f t="shared" si="3"/>
        <v/>
      </c>
      <c r="H68" s="121" t="str">
        <f>IFERROR(VLOOKUP(G68,base!$C$2:$D$133,2,FALSE),"")</f>
        <v/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 t="str">
        <f t="shared" si="2"/>
        <v/>
      </c>
      <c r="G69" s="121" t="str">
        <f t="shared" si="3"/>
        <v/>
      </c>
      <c r="H69" s="121" t="str">
        <f>IFERROR(VLOOKUP(G69,base!$C$2:$D$133,2,FALSE),"")</f>
        <v/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 t="str">
        <f t="shared" si="3"/>
        <v/>
      </c>
      <c r="H70" s="121" t="str">
        <f>IFERROR(VLOOKUP(G70,base!$C$2:$D$133,2,FALSE),"")</f>
        <v/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 t="str">
        <f t="shared" si="2"/>
        <v/>
      </c>
      <c r="G71" s="121" t="str">
        <f t="shared" si="3"/>
        <v/>
      </c>
      <c r="H71" s="121" t="str">
        <f>IFERROR(VLOOKUP(G71,base!$C$2:$D$133,2,FALSE),"")</f>
        <v/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 t="str">
        <f t="shared" si="2"/>
        <v/>
      </c>
      <c r="G72" s="121" t="str">
        <f t="shared" si="3"/>
        <v/>
      </c>
      <c r="H72" s="121" t="str">
        <f>IFERROR(VLOOKUP(G72,base!$C$2:$D$133,2,FALSE),"")</f>
        <v/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 t="str">
        <f t="shared" si="2"/>
        <v/>
      </c>
      <c r="G73" s="121" t="str">
        <f t="shared" si="3"/>
        <v/>
      </c>
      <c r="H73" s="121" t="str">
        <f>IFERROR(VLOOKUP(G73,base!$C$2:$D$133,2,FALSE),"")</f>
        <v/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 t="str">
        <f t="shared" si="2"/>
        <v/>
      </c>
      <c r="G74" s="121" t="str">
        <f t="shared" si="3"/>
        <v/>
      </c>
      <c r="H74" s="121" t="str">
        <f>IFERROR(VLOOKUP(G74,base!$C$2:$D$133,2,FALSE),"")</f>
        <v/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 t="str">
        <f t="shared" si="2"/>
        <v/>
      </c>
      <c r="G75" s="121" t="str">
        <f t="shared" si="3"/>
        <v/>
      </c>
      <c r="H75" s="121" t="str">
        <f>IFERROR(VLOOKUP(G75,base!$C$2:$D$133,2,FALSE),"")</f>
        <v/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 t="str">
        <f t="shared" si="2"/>
        <v/>
      </c>
      <c r="G76" s="121" t="str">
        <f t="shared" si="3"/>
        <v/>
      </c>
      <c r="H76" s="121" t="str">
        <f>IFERROR(VLOOKUP(G76,base!$C$2:$D$133,2,FALSE),"")</f>
        <v/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 t="str">
        <f t="shared" si="2"/>
        <v/>
      </c>
      <c r="G77" s="121" t="str">
        <f t="shared" si="3"/>
        <v/>
      </c>
      <c r="H77" s="121" t="str">
        <f>IFERROR(VLOOKUP(G77,base!$C$2:$D$133,2,FALSE),"")</f>
        <v/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 t="str">
        <f t="shared" si="2"/>
        <v/>
      </c>
      <c r="G78" s="121" t="str">
        <f t="shared" si="3"/>
        <v/>
      </c>
      <c r="H78" s="121" t="str">
        <f>IFERROR(VLOOKUP(G78,base!$C$2:$D$133,2,FALSE),"")</f>
        <v/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 t="str">
        <f t="shared" si="2"/>
        <v/>
      </c>
      <c r="G79" s="121" t="str">
        <f t="shared" si="3"/>
        <v/>
      </c>
      <c r="H79" s="121" t="str">
        <f>IFERROR(VLOOKUP(G79,base!$C$2:$D$133,2,FALSE),"")</f>
        <v/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 t="str">
        <f t="shared" si="2"/>
        <v/>
      </c>
      <c r="G80" s="121" t="str">
        <f t="shared" si="3"/>
        <v/>
      </c>
      <c r="H80" s="121" t="str">
        <f>IFERROR(VLOOKUP(G80,base!$C$2:$D$133,2,FALSE),"")</f>
        <v/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 t="str">
        <f t="shared" si="2"/>
        <v/>
      </c>
      <c r="G81" s="121" t="str">
        <f t="shared" si="3"/>
        <v/>
      </c>
      <c r="H81" s="121" t="str">
        <f>IFERROR(VLOOKUP(G81,base!$C$2:$D$133,2,FALSE),"")</f>
        <v/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 t="str">
        <f t="shared" si="2"/>
        <v/>
      </c>
      <c r="G82" s="121" t="str">
        <f t="shared" si="3"/>
        <v/>
      </c>
      <c r="H82" s="121" t="str">
        <f>IFERROR(VLOOKUP(G82,base!$C$2:$D$133,2,FALSE),"")</f>
        <v/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 t="str">
        <f t="shared" si="2"/>
        <v/>
      </c>
      <c r="G83" s="121" t="str">
        <f t="shared" si="3"/>
        <v/>
      </c>
      <c r="H83" s="121" t="str">
        <f>IFERROR(VLOOKUP(G83,base!$C$2:$D$133,2,FALSE),"")</f>
        <v/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 t="str">
        <f t="shared" si="2"/>
        <v/>
      </c>
      <c r="G84" s="121" t="str">
        <f t="shared" si="3"/>
        <v/>
      </c>
      <c r="H84" s="121" t="str">
        <f>IFERROR(VLOOKUP(G84,base!$C$2:$D$133,2,FALSE),"")</f>
        <v/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 t="str">
        <f t="shared" si="2"/>
        <v/>
      </c>
      <c r="G85" s="121" t="str">
        <f t="shared" si="3"/>
        <v/>
      </c>
      <c r="H85" s="121" t="str">
        <f>IFERROR(VLOOKUP(G85,base!$C$2:$D$133,2,FALSE),"")</f>
        <v/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 t="str">
        <f t="shared" si="2"/>
        <v/>
      </c>
      <c r="G86" s="121" t="str">
        <f t="shared" si="3"/>
        <v/>
      </c>
      <c r="H86" s="121" t="str">
        <f>IFERROR(VLOOKUP(G86,base!$C$2:$D$133,2,FALSE),"")</f>
        <v/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 t="str">
        <f t="shared" si="2"/>
        <v/>
      </c>
      <c r="G87" s="121" t="str">
        <f t="shared" si="3"/>
        <v/>
      </c>
      <c r="H87" s="121" t="str">
        <f>IFERROR(VLOOKUP(G87,base!$C$2:$D$133,2,FALSE),"")</f>
        <v/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 t="str">
        <f t="shared" si="2"/>
        <v/>
      </c>
      <c r="G88" s="121" t="str">
        <f t="shared" si="3"/>
        <v/>
      </c>
      <c r="H88" s="121" t="str">
        <f>IFERROR(VLOOKUP(G88,base!$C$2:$D$133,2,FALSE),"")</f>
        <v/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 t="str">
        <f t="shared" si="2"/>
        <v/>
      </c>
      <c r="G89" s="121" t="str">
        <f t="shared" si="3"/>
        <v/>
      </c>
      <c r="H89" s="121" t="str">
        <f>IFERROR(VLOOKUP(G89,base!$C$2:$D$133,2,FALSE),"")</f>
        <v/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 t="str">
        <f t="shared" si="2"/>
        <v/>
      </c>
      <c r="G90" s="121" t="str">
        <f t="shared" si="3"/>
        <v/>
      </c>
      <c r="H90" s="121" t="str">
        <f>IFERROR(VLOOKUP(G90,base!$C$2:$D$133,2,FALSE),"")</f>
        <v/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 t="str">
        <f t="shared" si="2"/>
        <v/>
      </c>
      <c r="G91" s="121" t="str">
        <f t="shared" si="3"/>
        <v/>
      </c>
      <c r="H91" s="121" t="str">
        <f>IFERROR(VLOOKUP(G91,base!$C$2:$D$133,2,FALSE),"")</f>
        <v/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 t="str">
        <f t="shared" si="2"/>
        <v/>
      </c>
      <c r="G92" s="121" t="str">
        <f t="shared" si="3"/>
        <v/>
      </c>
      <c r="H92" s="121" t="str">
        <f>IFERROR(VLOOKUP(G92,base!$C$2:$D$133,2,FALSE),"")</f>
        <v/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 t="str">
        <f t="shared" si="2"/>
        <v/>
      </c>
      <c r="G93" s="121" t="str">
        <f t="shared" si="3"/>
        <v/>
      </c>
      <c r="H93" s="121" t="str">
        <f>IFERROR(VLOOKUP(G93,base!$C$2:$D$133,2,FALSE),"")</f>
        <v/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 t="str">
        <f t="shared" si="2"/>
        <v/>
      </c>
      <c r="G94" s="121" t="str">
        <f t="shared" si="3"/>
        <v/>
      </c>
      <c r="H94" s="121" t="str">
        <f>IFERROR(VLOOKUP(G94,base!$C$2:$D$133,2,FALSE),"")</f>
        <v/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 t="str">
        <f t="shared" si="2"/>
        <v/>
      </c>
      <c r="G95" s="121" t="str">
        <f t="shared" si="3"/>
        <v/>
      </c>
      <c r="H95" s="121" t="str">
        <f>IFERROR(VLOOKUP(G95,base!$C$2:$D$133,2,FALSE),"")</f>
        <v/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 t="str">
        <f t="shared" si="2"/>
        <v/>
      </c>
      <c r="G96" s="121" t="str">
        <f t="shared" si="3"/>
        <v/>
      </c>
      <c r="H96" s="121" t="str">
        <f>IFERROR(VLOOKUP(G96,base!$C$2:$D$133,2,FALSE),"")</f>
        <v/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 t="str">
        <f t="shared" si="2"/>
        <v/>
      </c>
      <c r="G97" s="121" t="str">
        <f t="shared" si="3"/>
        <v/>
      </c>
      <c r="H97" s="121" t="str">
        <f>IFERROR(VLOOKUP(G97,base!$C$2:$D$133,2,FALSE),"")</f>
        <v/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 t="str">
        <f t="shared" si="2"/>
        <v/>
      </c>
      <c r="G98" s="121" t="str">
        <f t="shared" si="3"/>
        <v/>
      </c>
      <c r="H98" s="121" t="str">
        <f>IFERROR(VLOOKUP(G98,base!$C$2:$D$133,2,FALSE),"")</f>
        <v/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 t="str">
        <f t="shared" si="2"/>
        <v/>
      </c>
      <c r="G99" s="121" t="str">
        <f t="shared" si="3"/>
        <v/>
      </c>
      <c r="H99" s="121" t="str">
        <f>IFERROR(VLOOKUP(G99,base!$C$2:$D$133,2,FALSE),"")</f>
        <v/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 t="str">
        <f t="shared" si="2"/>
        <v/>
      </c>
      <c r="G100" s="121" t="str">
        <f t="shared" si="3"/>
        <v/>
      </c>
      <c r="H100" s="121" t="str">
        <f>IFERROR(VLOOKUP(G100,base!$C$2:$D$133,2,FALSE),"")</f>
        <v/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 t="str">
        <f t="shared" si="2"/>
        <v/>
      </c>
      <c r="G101" s="121" t="str">
        <f t="shared" si="3"/>
        <v/>
      </c>
      <c r="H101" s="121" t="str">
        <f>IFERROR(VLOOKUP(G101,base!$C$2:$D$133,2,FALSE),"")</f>
        <v/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 t="str">
        <f t="shared" si="2"/>
        <v/>
      </c>
      <c r="G102" s="121" t="str">
        <f t="shared" si="3"/>
        <v/>
      </c>
      <c r="H102" s="121" t="str">
        <f>IFERROR(VLOOKUP(G102,base!$C$2:$D$133,2,FALSE),"")</f>
        <v/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 t="str">
        <f t="shared" si="2"/>
        <v/>
      </c>
      <c r="G103" s="121" t="str">
        <f t="shared" si="3"/>
        <v/>
      </c>
      <c r="H103" s="121" t="str">
        <f>IFERROR(VLOOKUP(G103,base!$C$2:$D$133,2,FALSE),"")</f>
        <v/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 t="str">
        <f t="shared" si="2"/>
        <v/>
      </c>
      <c r="G104" s="121" t="str">
        <f t="shared" si="3"/>
        <v/>
      </c>
      <c r="H104" s="121" t="str">
        <f>IFERROR(VLOOKUP(G104,base!$C$2:$D$133,2,FALSE),"")</f>
        <v/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 t="str">
        <f t="shared" si="2"/>
        <v/>
      </c>
      <c r="G105" s="121" t="str">
        <f t="shared" si="3"/>
        <v/>
      </c>
      <c r="H105" s="121" t="str">
        <f>IFERROR(VLOOKUP(G105,base!$C$2:$D$133,2,FALSE),"")</f>
        <v/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 t="str">
        <f t="shared" si="2"/>
        <v/>
      </c>
      <c r="G106" s="121" t="str">
        <f t="shared" si="3"/>
        <v/>
      </c>
      <c r="H106" s="121" t="str">
        <f>IFERROR(VLOOKUP(G106,base!$C$2:$D$133,2,FALSE),"")</f>
        <v/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 t="str">
        <f t="shared" si="2"/>
        <v/>
      </c>
      <c r="G107" s="121" t="str">
        <f t="shared" si="3"/>
        <v/>
      </c>
      <c r="H107" s="121" t="str">
        <f>IFERROR(VLOOKUP(G107,base!$C$2:$D$133,2,FALSE),"")</f>
        <v/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 t="str">
        <f t="shared" si="2"/>
        <v/>
      </c>
      <c r="G108" s="121" t="str">
        <f t="shared" si="3"/>
        <v/>
      </c>
      <c r="H108" s="121" t="str">
        <f>IFERROR(VLOOKUP(G108,base!$C$2:$D$133,2,FALSE),"")</f>
        <v/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 t="str">
        <f t="shared" si="2"/>
        <v/>
      </c>
      <c r="G109" s="121" t="str">
        <f t="shared" si="3"/>
        <v/>
      </c>
      <c r="H109" s="121" t="str">
        <f>IFERROR(VLOOKUP(G109,base!$C$2:$D$133,2,FALSE),"")</f>
        <v/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 t="str">
        <f t="shared" si="2"/>
        <v/>
      </c>
      <c r="G110" s="121" t="str">
        <f t="shared" si="3"/>
        <v/>
      </c>
      <c r="H110" s="121" t="str">
        <f>IFERROR(VLOOKUP(G110,base!$C$2:$D$133,2,FALSE),"")</f>
        <v/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 t="str">
        <f t="shared" si="2"/>
        <v/>
      </c>
      <c r="G111" s="121" t="str">
        <f t="shared" si="3"/>
        <v/>
      </c>
      <c r="H111" s="121" t="str">
        <f>IFERROR(VLOOKUP(G111,base!$C$2:$D$133,2,FALSE),"")</f>
        <v/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 t="str">
        <f t="shared" si="2"/>
        <v/>
      </c>
      <c r="G112" s="121" t="str">
        <f t="shared" si="3"/>
        <v/>
      </c>
      <c r="H112" s="121" t="str">
        <f>IFERROR(VLOOKUP(G112,base!$C$2:$D$133,2,FALSE),"")</f>
        <v/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 t="str">
        <f t="shared" si="2"/>
        <v/>
      </c>
      <c r="G113" s="121" t="str">
        <f t="shared" si="3"/>
        <v/>
      </c>
      <c r="H113" s="121" t="str">
        <f>IFERROR(VLOOKUP(G113,base!$C$2:$D$133,2,FALSE),"")</f>
        <v/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 t="str">
        <f t="shared" si="2"/>
        <v/>
      </c>
      <c r="G114" s="121" t="str">
        <f t="shared" si="3"/>
        <v/>
      </c>
      <c r="H114" s="121" t="str">
        <f>IFERROR(VLOOKUP(G114,base!$C$2:$D$133,2,FALSE),"")</f>
        <v/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 t="str">
        <f t="shared" si="2"/>
        <v/>
      </c>
      <c r="G115" s="121" t="str">
        <f t="shared" si="3"/>
        <v/>
      </c>
      <c r="H115" s="121" t="str">
        <f>IFERROR(VLOOKUP(G115,base!$C$2:$D$133,2,FALSE),"")</f>
        <v/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 t="str">
        <f t="shared" si="2"/>
        <v/>
      </c>
      <c r="G116" s="121" t="str">
        <f t="shared" si="3"/>
        <v/>
      </c>
      <c r="H116" s="121" t="str">
        <f>IFERROR(VLOOKUP(G116,base!$C$2:$D$133,2,FALSE),"")</f>
        <v/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 t="str">
        <f t="shared" si="2"/>
        <v/>
      </c>
      <c r="G117" s="121" t="str">
        <f t="shared" si="3"/>
        <v/>
      </c>
      <c r="H117" s="121" t="str">
        <f>IFERROR(VLOOKUP(G117,base!$C$2:$D$133,2,FALSE),"")</f>
        <v/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 t="str">
        <f t="shared" si="2"/>
        <v/>
      </c>
      <c r="G118" s="121" t="str">
        <f t="shared" si="3"/>
        <v/>
      </c>
      <c r="H118" s="121" t="str">
        <f>IFERROR(VLOOKUP(G118,base!$C$2:$D$133,2,FALSE),"")</f>
        <v/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 t="str">
        <f t="shared" si="2"/>
        <v/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 t="str">
        <f t="shared" si="2"/>
        <v/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 t="str">
        <f t="shared" si="2"/>
        <v/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 t="str">
        <f t="shared" si="2"/>
        <v/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 t="str">
        <f t="shared" si="2"/>
        <v/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 t="str">
        <f t="shared" si="2"/>
        <v/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 t="str">
        <f t="shared" si="2"/>
        <v/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 t="str">
        <f t="shared" si="2"/>
        <v/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 t="str">
        <f t="shared" si="2"/>
        <v/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 t="str">
        <f t="shared" si="2"/>
        <v/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 t="str">
        <f t="shared" si="2"/>
        <v/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 t="str">
        <f t="shared" si="2"/>
        <v/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 t="str">
        <f t="shared" ref="E131:E194" si="4">IF(A131=$F$2,B131,"")</f>
        <v/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 t="str">
        <f t="shared" si="4"/>
        <v/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 t="str">
        <f t="shared" si="4"/>
        <v/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 t="str">
        <f t="shared" si="4"/>
        <v/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 t="str">
        <f t="shared" si="4"/>
        <v/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 t="str">
        <f t="shared" si="4"/>
        <v/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 t="str">
        <f t="shared" si="4"/>
        <v/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 t="str">
        <f t="shared" si="4"/>
        <v/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 t="str">
        <f t="shared" si="4"/>
        <v/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 t="str">
        <f t="shared" si="4"/>
        <v/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 t="str">
        <f t="shared" si="4"/>
        <v/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 t="str">
        <f t="shared" si="4"/>
        <v/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 t="str">
        <f t="shared" si="4"/>
        <v/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 t="str">
        <f t="shared" si="4"/>
        <v/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 t="str">
        <f t="shared" si="4"/>
        <v/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 t="str">
        <f t="shared" si="4"/>
        <v/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 t="str">
        <f t="shared" si="4"/>
        <v/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 t="str">
        <f t="shared" si="4"/>
        <v/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 t="str">
        <f t="shared" si="4"/>
        <v/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 t="str">
        <f t="shared" si="4"/>
        <v/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 t="str">
        <f t="shared" si="4"/>
        <v/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 t="str">
        <f t="shared" si="4"/>
        <v/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 t="str">
        <f t="shared" si="4"/>
        <v/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 t="str">
        <f t="shared" si="4"/>
        <v/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 t="str">
        <f t="shared" si="4"/>
        <v/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 t="str">
        <f t="shared" si="4"/>
        <v/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 t="str">
        <f t="shared" si="4"/>
        <v/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 t="str">
        <f t="shared" si="4"/>
        <v/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 t="str">
        <f t="shared" si="4"/>
        <v/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 t="str">
        <f t="shared" si="4"/>
        <v/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 t="str">
        <f t="shared" si="4"/>
        <v/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 t="str">
        <f t="shared" si="4"/>
        <v/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 t="str">
        <f t="shared" si="4"/>
        <v/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 t="str">
        <f t="shared" si="4"/>
        <v/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 t="str">
        <f t="shared" si="4"/>
        <v/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 t="str">
        <f t="shared" si="4"/>
        <v/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 t="str">
        <f t="shared" si="4"/>
        <v/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 t="str">
        <f t="shared" si="4"/>
        <v/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 t="str">
        <f t="shared" si="4"/>
        <v/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 t="str">
        <f t="shared" si="4"/>
        <v/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 t="str">
        <f t="shared" si="4"/>
        <v/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 t="str">
        <f t="shared" si="4"/>
        <v/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 t="str">
        <f t="shared" si="4"/>
        <v/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 t="str">
        <f t="shared" si="4"/>
        <v/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 t="str">
        <f t="shared" si="4"/>
        <v/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 t="str">
        <f t="shared" si="4"/>
        <v/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3789</v>
      </c>
      <c r="D177" s="121">
        <v>176</v>
      </c>
      <c r="E177" s="121" t="str">
        <f t="shared" si="4"/>
        <v/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3789</v>
      </c>
      <c r="D178" s="121">
        <v>177</v>
      </c>
      <c r="E178" s="121" t="str">
        <f t="shared" si="4"/>
        <v/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 t="str">
        <f t="shared" si="4"/>
        <v/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 t="str">
        <f t="shared" si="4"/>
        <v/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 t="str">
        <f t="shared" si="4"/>
        <v/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 t="str">
        <f t="shared" si="4"/>
        <v/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 t="str">
        <f t="shared" si="4"/>
        <v/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 t="str">
        <f t="shared" si="4"/>
        <v/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 t="str">
        <f t="shared" si="4"/>
        <v/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 t="str">
        <f t="shared" si="4"/>
        <v/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 t="str">
        <f t="shared" si="4"/>
        <v/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 t="str">
        <f t="shared" si="4"/>
        <v/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 t="str">
        <f t="shared" si="4"/>
        <v/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 t="str">
        <f t="shared" si="4"/>
        <v/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 t="str">
        <f t="shared" si="4"/>
        <v/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 t="str">
        <f t="shared" si="4"/>
        <v/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 t="str">
        <f t="shared" si="4"/>
        <v/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 t="str">
        <f t="shared" si="4"/>
        <v/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 t="str">
        <f t="shared" ref="E195:E250" si="6">IF(A195=$F$2,B195,"")</f>
        <v/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 t="str">
        <f t="shared" si="6"/>
        <v/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 t="str">
        <f t="shared" si="6"/>
        <v/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 t="str">
        <f t="shared" si="6"/>
        <v/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 t="str">
        <f t="shared" si="6"/>
        <v/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 t="str">
        <f t="shared" si="6"/>
        <v/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 t="str">
        <f t="shared" si="6"/>
        <v/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 t="str">
        <f t="shared" si="6"/>
        <v/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 t="str">
        <f t="shared" si="6"/>
        <v/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 t="str">
        <f t="shared" si="6"/>
        <v/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 t="str">
        <f t="shared" si="6"/>
        <v/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 t="str">
        <f t="shared" si="6"/>
        <v/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 t="str">
        <f t="shared" si="6"/>
        <v/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 t="str">
        <f t="shared" si="6"/>
        <v/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 t="str">
        <f t="shared" si="6"/>
        <v/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 t="str">
        <f t="shared" si="6"/>
        <v/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 t="str">
        <f t="shared" si="6"/>
        <v/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 t="str">
        <f t="shared" si="6"/>
        <v/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 t="str">
        <f t="shared" si="6"/>
        <v/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 t="str">
        <f t="shared" si="6"/>
        <v/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 t="str">
        <f t="shared" si="6"/>
        <v/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 t="str">
        <f t="shared" si="6"/>
        <v/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 t="str">
        <f t="shared" si="6"/>
        <v/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 t="str">
        <f t="shared" si="6"/>
        <v/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 t="str">
        <f t="shared" si="6"/>
        <v/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 t="str">
        <f t="shared" si="6"/>
        <v/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 t="str">
        <f t="shared" si="6"/>
        <v/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 t="str">
        <f t="shared" si="6"/>
        <v/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 t="str">
        <f t="shared" si="6"/>
        <v/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 t="str">
        <f t="shared" si="6"/>
        <v/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 t="str">
        <f t="shared" si="6"/>
        <v/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 t="str">
        <f t="shared" si="6"/>
        <v/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 t="str">
        <f t="shared" si="6"/>
        <v/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 t="str">
        <f t="shared" si="6"/>
        <v/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 t="str">
        <f t="shared" si="6"/>
        <v/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 t="str">
        <f t="shared" si="6"/>
        <v/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 t="str">
        <f t="shared" si="6"/>
        <v/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 t="str">
        <f t="shared" si="6"/>
        <v/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 t="str">
        <f t="shared" si="6"/>
        <v/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 t="str">
        <f t="shared" si="6"/>
        <v/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 t="str">
        <f t="shared" si="6"/>
        <v/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 t="str">
        <f t="shared" si="6"/>
        <v/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 t="str">
        <f t="shared" si="6"/>
        <v/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 t="str">
        <f t="shared" si="6"/>
        <v/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 t="str">
        <f t="shared" si="6"/>
        <v/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 t="str">
        <f t="shared" si="6"/>
        <v/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 t="str">
        <f t="shared" si="6"/>
        <v/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 t="str">
        <f t="shared" si="6"/>
        <v/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 t="str">
        <f t="shared" si="6"/>
        <v/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 t="str">
        <f t="shared" si="6"/>
        <v/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 t="str">
        <f t="shared" si="6"/>
        <v/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 t="str">
        <f t="shared" si="6"/>
        <v/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 t="str">
        <f t="shared" si="6"/>
        <v/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 t="str">
        <f t="shared" si="6"/>
        <v/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 t="str">
        <f t="shared" si="6"/>
        <v/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24" workbookViewId="0">
      <selection activeCell="G27" sqref="G27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3816</v>
      </c>
      <c r="F1" s="129" t="s">
        <v>178</v>
      </c>
      <c r="I1" s="169" t="s">
        <v>3746</v>
      </c>
      <c r="J1" s="169" t="s">
        <v>3745</v>
      </c>
      <c r="K1" s="129" t="s">
        <v>1</v>
      </c>
      <c r="L1" s="129" t="s">
        <v>169</v>
      </c>
      <c r="M1" s="129" t="s">
        <v>3688</v>
      </c>
      <c r="N1" s="129" t="s">
        <v>3778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3848</v>
      </c>
      <c r="J2" s="170" t="s">
        <v>3849</v>
      </c>
      <c r="K2" s="130" t="s">
        <v>3943</v>
      </c>
      <c r="L2" s="130" t="s">
        <v>3682</v>
      </c>
      <c r="M2" s="130" t="s">
        <v>3689</v>
      </c>
      <c r="N2" s="164" t="s">
        <v>3994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3825</v>
      </c>
      <c r="J3" s="170" t="s">
        <v>3824</v>
      </c>
      <c r="K3" s="130" t="s">
        <v>2</v>
      </c>
      <c r="L3" s="130" t="s">
        <v>3683</v>
      </c>
      <c r="M3" s="130" t="s">
        <v>3691</v>
      </c>
      <c r="N3" s="164" t="s">
        <v>3985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3894</v>
      </c>
      <c r="J4" s="170" t="s">
        <v>3894</v>
      </c>
      <c r="K4" s="132" t="s">
        <v>3931</v>
      </c>
      <c r="L4" s="130" t="s">
        <v>3684</v>
      </c>
      <c r="M4" s="130" t="s">
        <v>3690</v>
      </c>
      <c r="N4" s="164" t="s">
        <v>3982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3827</v>
      </c>
      <c r="J5" s="170" t="s">
        <v>3826</v>
      </c>
      <c r="K5" s="130" t="s">
        <v>3</v>
      </c>
      <c r="L5" s="130" t="s">
        <v>3686</v>
      </c>
      <c r="M5" s="130" t="s">
        <v>3692</v>
      </c>
      <c r="N5" s="164" t="s">
        <v>3995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3895</v>
      </c>
      <c r="J6" s="170" t="s">
        <v>3896</v>
      </c>
      <c r="K6" s="130" t="s">
        <v>4002</v>
      </c>
      <c r="L6" s="130" t="s">
        <v>3685</v>
      </c>
      <c r="N6" s="164" t="s">
        <v>3983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3704</v>
      </c>
      <c r="J7" s="170" t="s">
        <v>3705</v>
      </c>
      <c r="K7" s="130" t="s">
        <v>4003</v>
      </c>
      <c r="L7" s="130" t="s">
        <v>3680</v>
      </c>
      <c r="N7" s="164" t="s">
        <v>3996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3831</v>
      </c>
      <c r="J8" s="170" t="s">
        <v>3830</v>
      </c>
      <c r="K8" s="130" t="s">
        <v>8</v>
      </c>
      <c r="L8" s="130" t="s">
        <v>170</v>
      </c>
      <c r="N8" s="164" t="s">
        <v>3930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0" t="s">
        <v>3822</v>
      </c>
      <c r="J9" s="170" t="s">
        <v>3823</v>
      </c>
      <c r="K9" s="130" t="s">
        <v>4</v>
      </c>
      <c r="L9" s="130" t="s">
        <v>3681</v>
      </c>
      <c r="N9" s="164" t="s">
        <v>3800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3" t="s">
        <v>3897</v>
      </c>
      <c r="J10" s="170" t="s">
        <v>3898</v>
      </c>
      <c r="K10" s="130" t="s">
        <v>3980</v>
      </c>
      <c r="L10" s="130" t="s">
        <v>3687</v>
      </c>
      <c r="N10" s="164" t="s">
        <v>3801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3834</v>
      </c>
      <c r="J11" s="170" t="s">
        <v>3835</v>
      </c>
      <c r="K11" s="130" t="s">
        <v>3981</v>
      </c>
      <c r="N11" s="164" t="s">
        <v>3777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3833</v>
      </c>
      <c r="J12" s="170" t="s">
        <v>3832</v>
      </c>
      <c r="K12" s="130" t="s">
        <v>3959</v>
      </c>
      <c r="N12" s="164" t="s">
        <v>3802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3838</v>
      </c>
      <c r="J13" s="170" t="s">
        <v>3836</v>
      </c>
      <c r="K13" s="130" t="s">
        <v>3960</v>
      </c>
      <c r="N13" s="164" t="s">
        <v>3795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3938</v>
      </c>
      <c r="J14" s="170" t="s">
        <v>3939</v>
      </c>
      <c r="K14" s="130" t="s">
        <v>5</v>
      </c>
      <c r="N14" s="164" t="s">
        <v>3779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3828</v>
      </c>
      <c r="J15" s="170" t="s">
        <v>3829</v>
      </c>
      <c r="K15" s="130" t="s">
        <v>6</v>
      </c>
      <c r="N15" s="164" t="s">
        <v>3997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3706</v>
      </c>
      <c r="J16" s="170" t="s">
        <v>3707</v>
      </c>
      <c r="K16" s="130" t="s">
        <v>4004</v>
      </c>
      <c r="N16" s="164" t="s">
        <v>3998</v>
      </c>
    </row>
    <row r="17" spans="3:14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3899</v>
      </c>
      <c r="J17" s="170" t="s">
        <v>3900</v>
      </c>
      <c r="K17" s="130" t="s">
        <v>4005</v>
      </c>
      <c r="N17" s="164" t="s">
        <v>3792</v>
      </c>
    </row>
    <row r="18" spans="3:14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3843</v>
      </c>
      <c r="J18" s="170" t="s">
        <v>3844</v>
      </c>
      <c r="K18" s="130" t="s">
        <v>4006</v>
      </c>
      <c r="N18" s="164" t="s">
        <v>3781</v>
      </c>
    </row>
    <row r="19" spans="3:14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3840</v>
      </c>
      <c r="J19" s="170" t="s">
        <v>3840</v>
      </c>
      <c r="K19" s="130" t="s">
        <v>3962</v>
      </c>
      <c r="N19" s="164" t="s">
        <v>3993</v>
      </c>
    </row>
    <row r="20" spans="3:14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3846</v>
      </c>
      <c r="J20" s="170" t="s">
        <v>3845</v>
      </c>
      <c r="K20" s="130" t="s">
        <v>3961</v>
      </c>
      <c r="N20" s="164" t="s">
        <v>3999</v>
      </c>
    </row>
    <row r="21" spans="3:14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3934</v>
      </c>
      <c r="J21" s="170" t="s">
        <v>3936</v>
      </c>
      <c r="K21" s="130" t="s">
        <v>9</v>
      </c>
      <c r="N21" s="164" t="s">
        <v>3793</v>
      </c>
    </row>
    <row r="22" spans="3:14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3935</v>
      </c>
      <c r="J22" s="170" t="s">
        <v>3937</v>
      </c>
      <c r="K22" s="130" t="s">
        <v>7</v>
      </c>
      <c r="N22" s="164" t="s">
        <v>4000</v>
      </c>
    </row>
    <row r="23" spans="3:14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3944</v>
      </c>
      <c r="J23" s="170" t="s">
        <v>3945</v>
      </c>
      <c r="N23" s="164" t="s">
        <v>3780</v>
      </c>
    </row>
    <row r="24" spans="3:14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3710</v>
      </c>
      <c r="J24" s="170" t="s">
        <v>3711</v>
      </c>
      <c r="N24" s="164" t="s">
        <v>3776</v>
      </c>
    </row>
    <row r="25" spans="3:14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3839</v>
      </c>
      <c r="J25" s="170" t="s">
        <v>3837</v>
      </c>
      <c r="N25" s="164" t="s">
        <v>4001</v>
      </c>
    </row>
    <row r="26" spans="3:14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3903</v>
      </c>
      <c r="J26" s="170" t="s">
        <v>3904</v>
      </c>
      <c r="N26" s="164" t="s">
        <v>3775</v>
      </c>
    </row>
    <row r="27" spans="3:14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3891</v>
      </c>
      <c r="J27" s="170" t="s">
        <v>3892</v>
      </c>
      <c r="N27" s="164" t="s">
        <v>3984</v>
      </c>
    </row>
    <row r="28" spans="3:14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3901</v>
      </c>
      <c r="J28" s="170" t="s">
        <v>3902</v>
      </c>
      <c r="N28" s="164" t="s">
        <v>3794</v>
      </c>
    </row>
    <row r="29" spans="3:14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3708</v>
      </c>
      <c r="J29" s="170" t="s">
        <v>3709</v>
      </c>
    </row>
    <row r="30" spans="3:14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3958</v>
      </c>
      <c r="J30" s="170" t="s">
        <v>3957</v>
      </c>
    </row>
    <row r="31" spans="3:14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3841</v>
      </c>
      <c r="J31" s="170" t="s">
        <v>3842</v>
      </c>
    </row>
    <row r="32" spans="3:14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3702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3712</v>
      </c>
      <c r="J33" s="170" t="s">
        <v>3712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3847</v>
      </c>
      <c r="J34" s="170" t="s">
        <v>3847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3713</v>
      </c>
      <c r="J35" s="170" t="s">
        <v>3714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3782</v>
      </c>
      <c r="J36" s="170" t="s">
        <v>3783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3967</v>
      </c>
      <c r="J37" s="170" t="s">
        <v>3968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3715</v>
      </c>
      <c r="J38" s="170" t="s">
        <v>3716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3717</v>
      </c>
      <c r="J39" s="170" t="s">
        <v>3718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3905</v>
      </c>
      <c r="J40" s="170" t="s">
        <v>3906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3907</v>
      </c>
      <c r="J41" s="170" t="s">
        <v>3908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0" t="s">
        <v>3719</v>
      </c>
      <c r="J42" s="170" t="s">
        <v>3720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3854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3" t="s">
        <v>3851</v>
      </c>
      <c r="J45" s="170" t="s">
        <v>3850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3721</v>
      </c>
      <c r="J46" s="170" t="s">
        <v>3722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3946</v>
      </c>
      <c r="J47" s="170" t="s">
        <v>3947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3974</v>
      </c>
      <c r="J48" s="170" t="s">
        <v>3975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0" t="s">
        <v>3698</v>
      </c>
      <c r="J49" s="170" t="s">
        <v>14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3723</v>
      </c>
      <c r="J50" s="170" t="s">
        <v>3724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3" t="s">
        <v>3879</v>
      </c>
      <c r="J51" s="170" t="s">
        <v>3880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3725</v>
      </c>
      <c r="J52" s="170" t="s">
        <v>3726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3774</v>
      </c>
      <c r="J53" s="170" t="s">
        <v>3771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3883</v>
      </c>
      <c r="J54" s="170" t="s">
        <v>3884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3940</v>
      </c>
      <c r="J55" s="170" t="s">
        <v>3941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3700</v>
      </c>
      <c r="J56" s="170" t="s">
        <v>16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3727</v>
      </c>
      <c r="J57" s="170" t="s">
        <v>3727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3796</v>
      </c>
      <c r="G58" s="132" t="s">
        <v>1912</v>
      </c>
      <c r="H58" s="132"/>
      <c r="I58" s="170" t="s">
        <v>3767</v>
      </c>
      <c r="J58" s="170" t="s">
        <v>3768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3769</v>
      </c>
      <c r="J59" s="170" t="s">
        <v>3770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3909</v>
      </c>
      <c r="J60" s="170" t="s">
        <v>3910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3728</v>
      </c>
      <c r="J61" s="170" t="s">
        <v>3729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0" t="s">
        <v>3991</v>
      </c>
      <c r="J62" s="170" t="s">
        <v>3992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3697</v>
      </c>
      <c r="J63" s="170" t="s">
        <v>13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3911</v>
      </c>
      <c r="J64" s="170" t="s">
        <v>3912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3" t="s">
        <v>3893</v>
      </c>
      <c r="J65" s="170" t="s">
        <v>3855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3730</v>
      </c>
      <c r="J66" s="170" t="s">
        <v>3731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3694</v>
      </c>
      <c r="J67" s="170" t="s">
        <v>10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3695</v>
      </c>
      <c r="J68" s="170" t="s">
        <v>11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3976</v>
      </c>
      <c r="J69" s="170" t="s">
        <v>3977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0" t="s">
        <v>3696</v>
      </c>
      <c r="J70" s="170" t="s">
        <v>12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0" t="s">
        <v>3765</v>
      </c>
      <c r="J71" s="170" t="s">
        <v>3969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3913</v>
      </c>
      <c r="J72" s="170" t="s">
        <v>3914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0" t="s">
        <v>3972</v>
      </c>
      <c r="J73" s="170" t="s">
        <v>3973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0" t="s">
        <v>3887</v>
      </c>
      <c r="J74" s="170" t="s">
        <v>3888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2" t="s">
        <v>3766</v>
      </c>
      <c r="J75" s="170" t="s">
        <v>3732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2" t="s">
        <v>3948</v>
      </c>
      <c r="J76" s="170" t="s">
        <v>3949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3733</v>
      </c>
      <c r="J77" s="170" t="s">
        <v>3734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3" t="s">
        <v>3858</v>
      </c>
      <c r="J78" s="170" t="s">
        <v>3859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3" t="s">
        <v>3856</v>
      </c>
      <c r="J79" s="170" t="s">
        <v>3857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3" t="s">
        <v>3860</v>
      </c>
      <c r="J80" s="170" t="s">
        <v>3861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3" t="s">
        <v>3986</v>
      </c>
      <c r="J81" s="170" t="s">
        <v>3987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0" t="s">
        <v>3970</v>
      </c>
      <c r="J82" s="170" t="s">
        <v>3971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0" t="s">
        <v>3889</v>
      </c>
      <c r="J83" s="170" t="s">
        <v>3890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3703</v>
      </c>
      <c r="J84" s="170" t="s">
        <v>19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0" t="s">
        <v>3735</v>
      </c>
      <c r="J85" s="170" t="s">
        <v>3735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3978</v>
      </c>
      <c r="J86" s="170" t="s">
        <v>3979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3784</v>
      </c>
      <c r="J87" s="170" t="s">
        <v>3736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3989</v>
      </c>
      <c r="J88" s="170" t="s">
        <v>3990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3915</v>
      </c>
      <c r="J89" s="170" t="s">
        <v>3916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0" t="s">
        <v>3917</v>
      </c>
      <c r="J90" s="170" t="s">
        <v>3918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3" t="s">
        <v>3919</v>
      </c>
      <c r="J91" s="170" t="s">
        <v>3920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3862</v>
      </c>
      <c r="J92" s="170" t="s">
        <v>3863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0" t="s">
        <v>3885</v>
      </c>
      <c r="J93" s="170" t="s">
        <v>3886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3864</v>
      </c>
      <c r="J94" s="170" t="s">
        <v>3865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0" t="s">
        <v>3737</v>
      </c>
      <c r="J95" s="170" t="s">
        <v>3738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3921</v>
      </c>
      <c r="J96" s="170" t="s">
        <v>3922</v>
      </c>
    </row>
    <row r="97" spans="3:10" x14ac:dyDescent="0.25">
      <c r="C97" s="131">
        <v>736</v>
      </c>
      <c r="D97" s="131" t="s">
        <v>3789</v>
      </c>
      <c r="E97" s="131">
        <v>6</v>
      </c>
      <c r="F97" s="131" t="s">
        <v>280</v>
      </c>
      <c r="G97" s="132" t="s">
        <v>1951</v>
      </c>
      <c r="H97" s="132"/>
      <c r="I97" s="170" t="s">
        <v>3950</v>
      </c>
      <c r="J97" s="170" t="s">
        <v>3951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0" t="s">
        <v>3739</v>
      </c>
      <c r="J98" s="170" t="s">
        <v>3740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3866</v>
      </c>
      <c r="J99" s="170" t="s">
        <v>3923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0" t="s">
        <v>3772</v>
      </c>
      <c r="J100" s="170" t="s">
        <v>3773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3867</v>
      </c>
      <c r="J101" s="170" t="s">
        <v>3868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3869</v>
      </c>
      <c r="J103" s="170" t="s">
        <v>3870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3" t="s">
        <v>3871</v>
      </c>
      <c r="J104" s="170" t="s">
        <v>3924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0" t="s">
        <v>3699</v>
      </c>
      <c r="J105" s="170" t="s">
        <v>15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3741</v>
      </c>
      <c r="J106" s="170" t="s">
        <v>3742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3" t="s">
        <v>3878</v>
      </c>
      <c r="J107" s="170" t="s">
        <v>3877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3" t="s">
        <v>3876</v>
      </c>
      <c r="J108" s="170" t="s">
        <v>3876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3" t="s">
        <v>3925</v>
      </c>
      <c r="J109" s="170" t="s">
        <v>3926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3" t="s">
        <v>3927</v>
      </c>
      <c r="J110" s="170" t="s">
        <v>3928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3" t="s">
        <v>3952</v>
      </c>
      <c r="J111" s="170" t="s">
        <v>3953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3" t="s">
        <v>3963</v>
      </c>
      <c r="J112" s="170" t="s">
        <v>3964</v>
      </c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71" t="s">
        <v>3872</v>
      </c>
      <c r="J113" s="170" t="s">
        <v>3873</v>
      </c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71" t="s">
        <v>3874</v>
      </c>
      <c r="J114" s="170" t="s">
        <v>3875</v>
      </c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70" t="s">
        <v>3693</v>
      </c>
      <c r="J115" s="170" t="s">
        <v>3748</v>
      </c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70" t="s">
        <v>3701</v>
      </c>
      <c r="J116" s="170" t="s">
        <v>17</v>
      </c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70" t="s">
        <v>3988</v>
      </c>
      <c r="J117" s="170" t="s">
        <v>3929</v>
      </c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70" t="s">
        <v>3965</v>
      </c>
      <c r="J118" s="170" t="s">
        <v>3966</v>
      </c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70" t="s">
        <v>3743</v>
      </c>
      <c r="J119" s="170" t="s">
        <v>3744</v>
      </c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71" t="s">
        <v>3881</v>
      </c>
      <c r="J120" s="170" t="s">
        <v>3882</v>
      </c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71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  <c r="I122" s="164"/>
      <c r="J122" s="164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  <c r="I123" s="164"/>
      <c r="J123" s="164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  <c r="I124" s="164"/>
      <c r="J124" s="164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  <c r="I125" s="164"/>
      <c r="J125" s="164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  <c r="I126" s="164"/>
      <c r="J126" s="164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  <c r="I127" s="164"/>
      <c r="J127" s="164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  <c r="I128" s="164"/>
      <c r="J128" s="164"/>
    </row>
    <row r="129" spans="3:10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  <c r="I129" s="164"/>
      <c r="J129" s="164"/>
    </row>
    <row r="130" spans="3:10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  <c r="I130" s="164"/>
      <c r="J130" s="164"/>
    </row>
    <row r="131" spans="3:10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10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10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10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10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10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10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10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10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10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10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10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10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10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3797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3798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3817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3818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3819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3820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3803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3804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3805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3806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3807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3808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3809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3810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3811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3812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3813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3814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3815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Planilha1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Setor de Compras Note</cp:lastModifiedBy>
  <cp:lastPrinted>2023-02-17T17:28:48Z</cp:lastPrinted>
  <dcterms:created xsi:type="dcterms:W3CDTF">2014-12-09T12:52:40Z</dcterms:created>
  <dcterms:modified xsi:type="dcterms:W3CDTF">2023-02-17T17:44:25Z</dcterms:modified>
</cp:coreProperties>
</file>